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_rels/sheet7.xml.rels" ContentType="application/vnd.openxmlformats-package.relationships+xml"/>
  <Override PartName="/xl/worksheets/_rels/sheet4.xml.rels" ContentType="application/vnd.openxmlformats-package.relationships+xml"/>
  <Override PartName="/xl/worksheets/_rels/sheet1.xml.rels" ContentType="application/vnd.openxmlformats-package.relationships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JECT_PHASES_WITH_EXPENSES" sheetId="1" state="visible" r:id="rId2"/>
    <sheet name="ONETIME_PLATFORM_EXTENSION_COGS" sheetId="2" state="visible" r:id="rId3"/>
    <sheet name="ONETIME_INTEGRATIONS_COGS" sheetId="3" state="visible" r:id="rId4"/>
    <sheet name="ONETIME_LEGAL_COGS" sheetId="4" state="visible" r:id="rId5"/>
    <sheet name="HR_RECRUITMENT" sheetId="5" state="visible" r:id="rId6"/>
    <sheet name="IDENTITY_PROVISIONS" sheetId="6" state="visible" r:id="rId7"/>
    <sheet name="RECURRING_COGS" sheetId="7" state="visible" r:id="rId8"/>
    <sheet name="HR_FIELD_TRIALS_ERNAKULAM" sheetId="8" state="visible" r:id="rId9"/>
    <sheet name="HR_PILOT_ERNAKULAM" sheetId="9" state="visible" r:id="rId10"/>
    <sheet name="HR_GO_LIVE_ERNAKULAM" sheetId="10" state="visible" r:id="rId11"/>
    <sheet name="HR_GO_LIVE_KERALA" sheetId="11" state="visible" r:id="rId12"/>
    <sheet name="EXTENDED_YEAR_SPONSORSHIP" sheetId="12" state="visible" r:id="rId1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F15" authorId="0">
      <text>
        <r>
          <rPr>
            <sz val="10"/>
            <rFont val="Arial"/>
            <family val="2"/>
            <charset val="1"/>
          </rPr>
          <t xml:space="preserve">"All platforms will go live after undergoing prior trials, resolving any technical glitches, and training the entire team, engaging personnel in a phased manner, and providing salaries and honorariums for both back office and field personnel."
</t>
        </r>
      </text>
    </comment>
    <comment ref="F17" authorId="0">
      <text>
        <r>
          <rPr>
            <sz val="10"/>
            <rFont val="Arial"/>
            <family val="2"/>
            <charset val="1"/>
          </rPr>
          <t xml:space="preserve">Timelines are based on the approximate minimum time required to enroll Vendor Partners, Delivery Partners, and acquire customers in their respective geographical territories.</t>
        </r>
      </text>
    </comment>
  </commentList>
</comments>
</file>

<file path=xl/sharedStrings.xml><?xml version="1.0" encoding="utf-8"?>
<sst xmlns="http://schemas.openxmlformats.org/spreadsheetml/2006/main" count="363" uniqueCount="220">
  <si>
    <t xml:space="preserve">SUMMARY PROJECT ROLLOUT PHASES WITH EXPENSES</t>
  </si>
  <si>
    <t xml:space="preserve">PHASES</t>
  </si>
  <si>
    <t xml:space="preserve">DESCRIPTION</t>
  </si>
  <si>
    <t xml:space="preserve">TIMELINES</t>
  </si>
  <si>
    <t xml:space="preserve">INR</t>
  </si>
  <si>
    <t xml:space="preserve">USD</t>
  </si>
  <si>
    <t xml:space="preserve">REMARKS</t>
  </si>
  <si>
    <t xml:space="preserve">PHASE I</t>
  </si>
  <si>
    <t xml:space="preserve">Extending the Platform, Integrating ERPNext and Bank.</t>
  </si>
  <si>
    <t xml:space="preserve">6 Months</t>
  </si>
  <si>
    <t xml:space="preserve">EXPENSE 1</t>
  </si>
  <si>
    <t xml:space="preserve">Onetime Platform Extension</t>
  </si>
  <si>
    <t xml:space="preserve">EXPENSE 2</t>
  </si>
  <si>
    <t xml:space="preserve">Onetime Integrations</t>
  </si>
  <si>
    <t xml:space="preserve">EXPENSE 3</t>
  </si>
  <si>
    <t xml:space="preserve">Onetime Legal</t>
  </si>
  <si>
    <t xml:space="preserve">Sub Total</t>
  </si>
  <si>
    <t xml:space="preserve">PHASE II</t>
  </si>
  <si>
    <t xml:space="preserve">Load Testing and Field Trials in Ernakulam District</t>
  </si>
  <si>
    <t xml:space="preserve">1 Month</t>
  </si>
  <si>
    <t xml:space="preserve">EXPENSE 4</t>
  </si>
  <si>
    <t xml:space="preserve">Annually Recurring Platforms Maintaining Cost under COGS Head</t>
  </si>
  <si>
    <t xml:space="preserve">EXPENSE 5</t>
  </si>
  <si>
    <t xml:space="preserve">Manpower Recruitment at 14 Districts to keep them Standby</t>
  </si>
  <si>
    <t xml:space="preserve">EXPENSE 6</t>
  </si>
  <si>
    <t xml:space="preserve">Deploy Manpower for the Field Trials in Ernakulam District</t>
  </si>
  <si>
    <t xml:space="preserve">PHASE III</t>
  </si>
  <si>
    <t xml:space="preserve">Pilot in Ernakulam District</t>
  </si>
  <si>
    <t xml:space="preserve">2 Months</t>
  </si>
  <si>
    <t xml:space="preserve">EXPENSE 7</t>
  </si>
  <si>
    <t xml:space="preserve">Deploy Manpower for the Pilot in Ernakulam District</t>
  </si>
  <si>
    <t xml:space="preserve">PHASE IV</t>
  </si>
  <si>
    <t xml:space="preserve">Go Live in Ernakulam District</t>
  </si>
  <si>
    <t xml:space="preserve">3 Months</t>
  </si>
  <si>
    <t xml:space="preserve">Read Comment</t>
  </si>
  <si>
    <t xml:space="preserve">EXPENSE 8</t>
  </si>
  <si>
    <t xml:space="preserve">Deploy Manpower for Go Live in Ernakulam District</t>
  </si>
  <si>
    <t xml:space="preserve">PHASE V</t>
  </si>
  <si>
    <t xml:space="preserve">Go Live across the entire State of Kerala</t>
  </si>
  <si>
    <t xml:space="preserve">EXPENSE 9</t>
  </si>
  <si>
    <t xml:space="preserve">Deploy Manpower for Go Live across the entire State of Kerala</t>
  </si>
  <si>
    <t xml:space="preserve">Total</t>
  </si>
  <si>
    <t xml:space="preserve">PHASE VI</t>
  </si>
  <si>
    <t xml:space="preserve">Extended Year Sponsorship</t>
  </si>
  <si>
    <t xml:space="preserve">12 Months</t>
  </si>
  <si>
    <t xml:space="preserve">EXPENSE 10</t>
  </si>
  <si>
    <t xml:space="preserve">SG&amp;A and COGS for One Year</t>
  </si>
  <si>
    <t xml:space="preserve">Grand Total</t>
  </si>
  <si>
    <t xml:space="preserve">ONE TIME EXPENSES UNDER COGS HEAD – EXTENDING THE PLATFORMS</t>
  </si>
  <si>
    <t xml:space="preserve">S.NO.</t>
  </si>
  <si>
    <t xml:space="preserve">DESCRIPTION OF SERVICE</t>
  </si>
  <si>
    <t xml:space="preserve">PROPOSED SERVICE PROVIDER</t>
  </si>
  <si>
    <t xml:space="preserve">QTY</t>
  </si>
  <si>
    <t xml:space="preserve">TENTATIVE COST</t>
  </si>
  <si>
    <t xml:space="preserve">GST @18%</t>
  </si>
  <si>
    <t xml:space="preserve">TOTAL IN INR</t>
  </si>
  <si>
    <t xml:space="preserve">TOTAL IN USD</t>
  </si>
  <si>
    <t xml:space="preserve">Apnafood Platform on IOS</t>
  </si>
  <si>
    <t xml:space="preserve">Vasavi College of Engineering</t>
  </si>
  <si>
    <t xml:space="preserve">Apnafood Platform User Documentation</t>
  </si>
  <si>
    <t xml:space="preserve">Apnafood Platform Developer Documentation</t>
  </si>
  <si>
    <t xml:space="preserve">Apnafood Platform Wiki</t>
  </si>
  <si>
    <t xml:space="preserve">Apnafood Platform Training</t>
  </si>
  <si>
    <t xml:space="preserve">Apnaride Platform SRS Preparation</t>
  </si>
  <si>
    <t xml:space="preserve">Apnaride Platform on Android and Web</t>
  </si>
  <si>
    <t xml:space="preserve">Apnaride Platform on IOS</t>
  </si>
  <si>
    <t xml:space="preserve">Apnaride Platform User Documentation</t>
  </si>
  <si>
    <t xml:space="preserve">Apnaride Platform Developer Documentation</t>
  </si>
  <si>
    <t xml:space="preserve">Apnaride Platform Wiki</t>
  </si>
  <si>
    <t xml:space="preserve">Apnaride Platform Training</t>
  </si>
  <si>
    <t xml:space="preserve">Apnaservices Platform SRS Preparation</t>
  </si>
  <si>
    <t xml:space="preserve">Apnaservices Platform on Android and Web</t>
  </si>
  <si>
    <t xml:space="preserve">Apnaservices Platform on IOS</t>
  </si>
  <si>
    <t xml:space="preserve">Apnaservices Platform User Documentation</t>
  </si>
  <si>
    <t xml:space="preserve">Apnaservices Platform Developer Documentation</t>
  </si>
  <si>
    <t xml:space="preserve">Apnaservices Platform Wiki</t>
  </si>
  <si>
    <t xml:space="preserve">Apnaservices Platform Training</t>
  </si>
  <si>
    <t xml:space="preserve">Apnacart B2C Platform SRS Preparation</t>
  </si>
  <si>
    <t xml:space="preserve">Apnacart B2C Platform on Android and Web</t>
  </si>
  <si>
    <t xml:space="preserve">Apnacart B2C Platform on IOS</t>
  </si>
  <si>
    <t xml:space="preserve">Apnacart B2C Platform User Documentation</t>
  </si>
  <si>
    <t xml:space="preserve">Apnacart B2C Platform Developer Documentation</t>
  </si>
  <si>
    <t xml:space="preserve">Apnacart B2C Platform Wiki</t>
  </si>
  <si>
    <t xml:space="preserve">Apnacart B2C Platform Training</t>
  </si>
  <si>
    <t xml:space="preserve">Apnacart B2B Platform SRS Preparation</t>
  </si>
  <si>
    <t xml:space="preserve">Apnacart B2B Platform on Android and Web</t>
  </si>
  <si>
    <t xml:space="preserve">Apnacart B2B Platform on IOS</t>
  </si>
  <si>
    <t xml:space="preserve">Apnacart B2B Platform User Documentation</t>
  </si>
  <si>
    <t xml:space="preserve">Apnacart B2B Platform Developer Documentation</t>
  </si>
  <si>
    <t xml:space="preserve">Apnacart B2B Platform Wiki</t>
  </si>
  <si>
    <t xml:space="preserve">Apnacart B2B Platform Training</t>
  </si>
  <si>
    <t xml:space="preserve">Apnacredit Platform SRS Preparation</t>
  </si>
  <si>
    <t xml:space="preserve">Apnacredit Platform on Android and Web</t>
  </si>
  <si>
    <t xml:space="preserve">Apnacredit Platform on IOS</t>
  </si>
  <si>
    <t xml:space="preserve">Apnacredit Platform User Documentation</t>
  </si>
  <si>
    <t xml:space="preserve">Apnacredit Platform Developer Documentation</t>
  </si>
  <si>
    <t xml:space="preserve">Apnacredit Platform Wiki</t>
  </si>
  <si>
    <t xml:space="preserve">Apnacredit Platform Training</t>
  </si>
  <si>
    <t xml:space="preserve">Implementing Online and Offline Effort Capturing System</t>
  </si>
  <si>
    <t xml:space="preserve">Low Capacity Server Hosting (Holding Containers) for One Year</t>
  </si>
  <si>
    <t xml:space="preserve">Contabo</t>
  </si>
  <si>
    <t xml:space="preserve">NA</t>
  </si>
  <si>
    <t xml:space="preserve">TOTAL</t>
  </si>
  <si>
    <t xml:space="preserve">ONE TIME EXPENSES UNDER COGS HEAD – ERP IMPLEMENTATION AND INTEGRATIONS</t>
  </si>
  <si>
    <t xml:space="preserve">GST</t>
  </si>
  <si>
    <t xml:space="preserve">Integration of ERP with DBS Bank</t>
  </si>
  <si>
    <t xml:space="preserve">Integration of ERP with Platforms</t>
  </si>
  <si>
    <t xml:space="preserve">Implementing ERP Accounting with Chart of Accounts</t>
  </si>
  <si>
    <t xml:space="preserve">Implementing ERP Projects</t>
  </si>
  <si>
    <t xml:space="preserve">Integration of  ERPNext TimeSheets with OpenStreetMap </t>
  </si>
  <si>
    <t xml:space="preserve">Implementing osTicket Ticketing for Helpdesk</t>
  </si>
  <si>
    <t xml:space="preserve">Integration of Hosted Telephony with ERP </t>
  </si>
  <si>
    <t xml:space="preserve">Implementing Tile Server for OpenStreetMap</t>
  </si>
  <si>
    <t xml:space="preserve">Implementing ERP Survey System using Quality Feedback</t>
  </si>
  <si>
    <t xml:space="preserve">Implementing ERPNext Voting System</t>
  </si>
  <si>
    <t xml:space="preserve">Implementing Metabase Dash Board</t>
  </si>
  <si>
    <t xml:space="preserve">One Time Online Training on ERPNext Accounting</t>
  </si>
  <si>
    <t xml:space="preserve">One Time Online Training on ERPNext Projects</t>
  </si>
  <si>
    <t xml:space="preserve">One Time Online Training on ERPNext TimeSheets</t>
  </si>
  <si>
    <t xml:space="preserve">One Time Online Training on ERPNext Ticketing</t>
  </si>
  <si>
    <t xml:space="preserve">One Time Online Training on ERPNext Hosted Telephony</t>
  </si>
  <si>
    <t xml:space="preserve">One Time Online Training on ERPNext Survey System</t>
  </si>
  <si>
    <t xml:space="preserve">One Time Online Training on ERPNext Voting System</t>
  </si>
  <si>
    <t xml:space="preserve">ONE TIME  LEGAL &amp; STATUTORY EXPENSES</t>
  </si>
  <si>
    <t xml:space="preserve">ACCOUNTS HEAD</t>
  </si>
  <si>
    <t xml:space="preserve">UNIT PRICE</t>
  </si>
  <si>
    <t xml:space="preserve">LEGAL</t>
  </si>
  <si>
    <t xml:space="preserve">Privacy Policy</t>
  </si>
  <si>
    <t xml:space="preserve">Liberators</t>
  </si>
  <si>
    <t xml:space="preserve">Delivery Partner Agreement</t>
  </si>
  <si>
    <t xml:space="preserve">“</t>
  </si>
  <si>
    <t xml:space="preserve">Vendor Partner Agreement</t>
  </si>
  <si>
    <t xml:space="preserve">Terms and Conditions</t>
  </si>
  <si>
    <t xml:space="preserve">GST for Kerala</t>
  </si>
  <si>
    <t xml:space="preserve">FSSAI Licence for Kerala</t>
  </si>
  <si>
    <t xml:space="preserve">State Public Limited Incorporation</t>
  </si>
  <si>
    <t xml:space="preserve">Agreement Execution</t>
  </si>
  <si>
    <t xml:space="preserve">MANPOWER RECRUITMENT ENGAGING HUMAN RESOURCE CONSULTING FIRM</t>
  </si>
  <si>
    <t xml:space="preserve">ITEM</t>
  </si>
  <si>
    <t xml:space="preserve">GST@18%</t>
  </si>
  <si>
    <t xml:space="preserve">MANPOWER RECRUITMENT AT 14 DISTRICTS</t>
  </si>
  <si>
    <t xml:space="preserve">ONE TIME EXPENSES SUMMARY</t>
  </si>
  <si>
    <t xml:space="preserve">T-SHIRTS</t>
  </si>
  <si>
    <t xml:space="preserve">Planned for Later</t>
  </si>
  <si>
    <t xml:space="preserve">CAPS</t>
  </si>
  <si>
    <t xml:space="preserve">ID CARDS</t>
  </si>
  <si>
    <t xml:space="preserve">CARRY BAGS</t>
  </si>
  <si>
    <t xml:space="preserve">YEARLY EXPENSES UNDER COGS HEAD</t>
  </si>
  <si>
    <t xml:space="preserve">S.No.</t>
  </si>
  <si>
    <t xml:space="preserve">MONTHLY</t>
  </si>
  <si>
    <t xml:space="preserve">YEARLY</t>
  </si>
  <si>
    <t xml:space="preserve">PROPOSED SERVICES WEBSITES</t>
  </si>
  <si>
    <t xml:space="preserve">DATA CENTER HOSTING</t>
  </si>
  <si>
    <t xml:space="preserve">Platforms Private Cloud Hosting @Datacenter </t>
  </si>
  <si>
    <t xml:space="preserve">Private Cloud Infrastructure Management</t>
  </si>
  <si>
    <t xml:space="preserve">Canonical</t>
  </si>
  <si>
    <t xml:space="preserve">ERPNext  Hosting @Datacenter </t>
  </si>
  <si>
    <t xml:space="preserve">ERPNext</t>
  </si>
  <si>
    <t xml:space="preserve">Mithranjali Web Server Hosting @Datacenter </t>
  </si>
  <si>
    <t xml:space="preserve">Mithranjali</t>
  </si>
  <si>
    <t xml:space="preserve">Nextcloud with Email &amp; Collaboration Services Hosting @Datacenter </t>
  </si>
  <si>
    <t xml:space="preserve">NextCloud</t>
  </si>
  <si>
    <t xml:space="preserve">NEWS Letter Server Hosting @Datacenter </t>
  </si>
  <si>
    <t xml:space="preserve">phpList</t>
  </si>
  <si>
    <t xml:space="preserve">Zabbix for Infrastructure Monitoring Hosting @Datacenter </t>
  </si>
  <si>
    <t xml:space="preserve">Zabbix</t>
  </si>
  <si>
    <t xml:space="preserve">Tile Server for OpenStreetMap</t>
  </si>
  <si>
    <t xml:space="preserve">Open Street Map</t>
  </si>
  <si>
    <t xml:space="preserve">Metabase Dashboard Server</t>
  </si>
  <si>
    <t xml:space="preserve">Metabase</t>
  </si>
  <si>
    <t xml:space="preserve">TECHNICAL SUPPORT</t>
  </si>
  <si>
    <t xml:space="preserve">Platforms Maintenance</t>
  </si>
  <si>
    <t xml:space="preserve">ERPNext Support</t>
  </si>
  <si>
    <t xml:space="preserve">Metabase Dashboard and Analytics</t>
  </si>
  <si>
    <t xml:space="preserve">SEO</t>
  </si>
  <si>
    <t xml:space="preserve">Monster Insights</t>
  </si>
  <si>
    <t xml:space="preserve">MonsterInsights</t>
  </si>
  <si>
    <t xml:space="preserve">Yoast SEO</t>
  </si>
  <si>
    <t xml:space="preserve">YoastSEO</t>
  </si>
  <si>
    <t xml:space="preserve">Diib Traffic Plus SEO Checker</t>
  </si>
  <si>
    <t xml:space="preserve">DiiB</t>
  </si>
  <si>
    <t xml:space="preserve">Web, SEO, wiki, NEWS Letter, Social Content Writing</t>
  </si>
  <si>
    <t xml:space="preserve">Credible Content Writing</t>
  </si>
  <si>
    <t xml:space="preserve">OTHER SERVICES</t>
  </si>
  <si>
    <t xml:space="preserve">Ticketing System for Helpdesk</t>
  </si>
  <si>
    <t xml:space="preserve">osTicket</t>
  </si>
  <si>
    <t xml:space="preserve">Content Delivery Services</t>
  </si>
  <si>
    <t xml:space="preserve">Fastly</t>
  </si>
  <si>
    <t xml:space="preserve">Graylog for External Log @Greylog </t>
  </si>
  <si>
    <t xml:space="preserve">Greylog</t>
  </si>
  <si>
    <t xml:space="preserve">Hosted Telephony</t>
  </si>
  <si>
    <t xml:space="preserve">Servetel</t>
  </si>
  <si>
    <t xml:space="preserve">SMS Services for OTP</t>
  </si>
  <si>
    <t xml:space="preserve">Textlocal</t>
  </si>
  <si>
    <t xml:space="preserve">Continuous Audit Services of Nodes</t>
  </si>
  <si>
    <t xml:space="preserve">Rudder</t>
  </si>
  <si>
    <t xml:space="preserve">SOCIAL MEDIA DIGITAL OUTREACH</t>
  </si>
  <si>
    <t xml:space="preserve">Social Media Digital Outreach</t>
  </si>
  <si>
    <t xml:space="preserve">MAPPING AND MAINTENANCE</t>
  </si>
  <si>
    <t xml:space="preserve">OpenStreetMap Training by OSM India Foundation’s Kerala Volunteers and for Regular Updates</t>
  </si>
  <si>
    <t xml:space="preserve">NIL</t>
  </si>
  <si>
    <t xml:space="preserve">HUMAN RESOURCES EXPENSES SUMMARY FOR FIELD TRIALS IN ERNAKULAM DISTRICT</t>
  </si>
  <si>
    <t xml:space="preserve">MANPOWER</t>
  </si>
  <si>
    <t xml:space="preserve">NOS</t>
  </si>
  <si>
    <t xml:space="preserve">MONTHLY TOTAL</t>
  </si>
  <si>
    <t xml:space="preserve">Vendor Development Sales Coordinators on Field</t>
  </si>
  <si>
    <t xml:space="preserve">Enrolment and System Manning Coordinators</t>
  </si>
  <si>
    <t xml:space="preserve">Services Delivery and Helpdesk Coordinators</t>
  </si>
  <si>
    <t xml:space="preserve">Other Back Office Coordinators</t>
  </si>
  <si>
    <t xml:space="preserve">Coordinators on Field</t>
  </si>
  <si>
    <t xml:space="preserve">HUMAN RESOURCES EXPENSES SUMMARY FOR PILOT IN ERNAKULAM DISTRICT</t>
  </si>
  <si>
    <t xml:space="preserve">2 MONTHLY TOTAL</t>
  </si>
  <si>
    <t xml:space="preserve">HUMAN RESOURCES EXPENSES SUMMARY FOR GO LIVE IN ERNAKULAM DISTRICT</t>
  </si>
  <si>
    <t xml:space="preserve">3 MONTHLY TOTAL</t>
  </si>
  <si>
    <t xml:space="preserve">HUMAN RESOURCES EXPENSES SUMMARY FOR GO LIVE IN KERALA STATE</t>
  </si>
  <si>
    <t xml:space="preserve">6 MONTHLY TOTAL</t>
  </si>
  <si>
    <t xml:space="preserve">State Level Agency Coordinators on Field</t>
  </si>
  <si>
    <t xml:space="preserve">EXTENDED YEAR EXPENSES</t>
  </si>
  <si>
    <t xml:space="preserve">12 MONTHLY TOTAL</t>
  </si>
  <si>
    <t xml:space="preserve">Annually Recurring COGS for Platforms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</si>
</sst>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₹-4009]#,##0.00;[RED]\-[$₹-4009]#,##0.00"/>
    <numFmt numFmtId="166" formatCode="[$$-409]#,##0.00;[RED]\-[$$-409]#,##0.00"/>
    <numFmt numFmtId="167" formatCode="#,##0_);\(#,##0\)"/>
    <numFmt numFmtId="168" formatCode="General"/>
  </numFmts>
  <fonts count="1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4"/>
      <color rgb="FF106802"/>
      <name val="Arial"/>
      <family val="2"/>
      <charset val="1"/>
    </font>
    <font>
      <b val="true"/>
      <sz val="10"/>
      <color rgb="FF0000FF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C9211E"/>
      <name val="Arial"/>
      <family val="2"/>
      <charset val="1"/>
    </font>
    <font>
      <b val="true"/>
      <sz val="10"/>
      <color rgb="FF00A933"/>
      <name val="Arial"/>
      <family val="2"/>
      <charset val="1"/>
    </font>
    <font>
      <b val="true"/>
      <sz val="14"/>
      <color rgb="FF00A933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D47F1A"/>
        <bgColor rgb="FFFF9838"/>
      </patternFill>
    </fill>
    <fill>
      <patternFill patternType="solid">
        <fgColor rgb="FF81D41A"/>
        <bgColor rgb="FFB2B2B2"/>
      </patternFill>
    </fill>
    <fill>
      <patternFill patternType="solid">
        <fgColor rgb="FFC4BFBF"/>
        <bgColor rgb="FFCCCCCC"/>
      </patternFill>
    </fill>
    <fill>
      <patternFill patternType="solid">
        <fgColor rgb="FFFFBF00"/>
        <bgColor rgb="FFFF9838"/>
      </patternFill>
    </fill>
    <fill>
      <patternFill patternType="solid">
        <fgColor rgb="FFB2B2B2"/>
        <bgColor rgb="FFC4BFBF"/>
      </patternFill>
    </fill>
    <fill>
      <patternFill patternType="solid">
        <fgColor rgb="FFFF9838"/>
        <bgColor rgb="FFFF8080"/>
      </patternFill>
    </fill>
    <fill>
      <patternFill patternType="solid">
        <fgColor rgb="FFCCCCCC"/>
        <bgColor rgb="FFC4BFBF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5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6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6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7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8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8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8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9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9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9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6" borderId="2" xfId="0" applyFont="fals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06802"/>
      <rgbColor rgb="FF000080"/>
      <rgbColor rgb="FF808000"/>
      <rgbColor rgb="FF800080"/>
      <rgbColor rgb="FF008080"/>
      <rgbColor rgb="FFC4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BF00"/>
      <rgbColor rgb="FFFF9838"/>
      <rgbColor rgb="FFD47F1A"/>
      <rgbColor rgb="FF666699"/>
      <rgbColor rgb="FFB2B2B2"/>
      <rgbColor rgb="FF003366"/>
      <rgbColor rgb="FF00A933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hyperlink" Target="https://liberators.in/" TargetMode="Externa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hyperlink" Target="https://contabo.com/en/dedicated-servers/" TargetMode="External"/><Relationship Id="rId2" Type="http://schemas.openxmlformats.org/officeDocument/2006/relationships/hyperlink" Target="https://canonical.com/" TargetMode="External"/><Relationship Id="rId3" Type="http://schemas.openxmlformats.org/officeDocument/2006/relationships/hyperlink" Target="https://erpnext.com/" TargetMode="External"/><Relationship Id="rId4" Type="http://schemas.openxmlformats.org/officeDocument/2006/relationships/hyperlink" Target="https://www.mithranjali.org.in/" TargetMode="External"/><Relationship Id="rId5" Type="http://schemas.openxmlformats.org/officeDocument/2006/relationships/hyperlink" Target="https://nextcloud.mithranjali.org.in/" TargetMode="External"/><Relationship Id="rId6" Type="http://schemas.openxmlformats.org/officeDocument/2006/relationships/hyperlink" Target="https://www.phplist.org/" TargetMode="External"/><Relationship Id="rId7" Type="http://schemas.openxmlformats.org/officeDocument/2006/relationships/hyperlink" Target="https://www.zabbix.com/" TargetMode="External"/><Relationship Id="rId8" Type="http://schemas.openxmlformats.org/officeDocument/2006/relationships/hyperlink" Target="https://kerala.openstreetmap.in/" TargetMode="External"/><Relationship Id="rId9" Type="http://schemas.openxmlformats.org/officeDocument/2006/relationships/hyperlink" Target="https://www.metabase.com/" TargetMode="External"/><Relationship Id="rId10" Type="http://schemas.openxmlformats.org/officeDocument/2006/relationships/hyperlink" Target="https://erpnext.com/" TargetMode="External"/><Relationship Id="rId11" Type="http://schemas.openxmlformats.org/officeDocument/2006/relationships/hyperlink" Target="https://www.metabase.com/" TargetMode="External"/><Relationship Id="rId12" Type="http://schemas.openxmlformats.org/officeDocument/2006/relationships/hyperlink" Target="https://www.monsterinsights.com/" TargetMode="External"/><Relationship Id="rId13" Type="http://schemas.openxmlformats.org/officeDocument/2006/relationships/hyperlink" Target="https://yoast.com/" TargetMode="External"/><Relationship Id="rId14" Type="http://schemas.openxmlformats.org/officeDocument/2006/relationships/hyperlink" Target="https://diib.com/" TargetMode="External"/><Relationship Id="rId15" Type="http://schemas.openxmlformats.org/officeDocument/2006/relationships/hyperlink" Target="https://credible-content.com/" TargetMode="External"/><Relationship Id="rId16" Type="http://schemas.openxmlformats.org/officeDocument/2006/relationships/hyperlink" Target="https://www.servetel.in/" TargetMode="External"/><Relationship Id="rId17" Type="http://schemas.openxmlformats.org/officeDocument/2006/relationships/hyperlink" Target="https://www.fastly.com/" TargetMode="External"/><Relationship Id="rId18" Type="http://schemas.openxmlformats.org/officeDocument/2006/relationships/hyperlink" Target="https://www.graylog.org/" TargetMode="External"/><Relationship Id="rId19" Type="http://schemas.openxmlformats.org/officeDocument/2006/relationships/hyperlink" Target="https://www.servetel.in/" TargetMode="External"/><Relationship Id="rId20" Type="http://schemas.openxmlformats.org/officeDocument/2006/relationships/hyperlink" Target="https://www.textlocal.in/" TargetMode="External"/><Relationship Id="rId21" Type="http://schemas.openxmlformats.org/officeDocument/2006/relationships/hyperlink" Target="https://www.rudder.io/" TargetMode="External"/><Relationship Id="rId22" Type="http://schemas.openxmlformats.org/officeDocument/2006/relationships/hyperlink" Target="https://kerala.openstreetmap.in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2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21" activeCellId="0" sqref="B2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1.85"/>
    <col collapsed="false" customWidth="true" hidden="false" outlineLevel="0" max="2" min="2" style="1" width="54.7"/>
    <col collapsed="false" customWidth="true" hidden="false" outlineLevel="0" max="3" min="3" style="1" width="11.44"/>
    <col collapsed="false" customWidth="true" hidden="false" outlineLevel="0" max="4" min="4" style="1" width="21.46"/>
    <col collapsed="false" customWidth="true" hidden="false" outlineLevel="0" max="5" min="5" style="1" width="19.23"/>
    <col collapsed="false" customWidth="true" hidden="false" outlineLevel="0" max="6" min="6" style="1" width="14.09"/>
  </cols>
  <sheetData>
    <row r="1" customFormat="false" ht="12.8" hidden="false" customHeight="false" outlineLevel="0" collapsed="false">
      <c r="A1" s="2" t="s">
        <v>0</v>
      </c>
      <c r="B1" s="2"/>
      <c r="C1" s="2"/>
      <c r="D1" s="2"/>
      <c r="E1" s="2"/>
      <c r="F1" s="2"/>
    </row>
    <row r="2" customFormat="false" ht="12.8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customFormat="false" ht="12.8" hidden="false" customHeight="false" outlineLevel="0" collapsed="false">
      <c r="A3" s="5" t="s">
        <v>7</v>
      </c>
      <c r="B3" s="6" t="s">
        <v>8</v>
      </c>
      <c r="C3" s="7" t="s">
        <v>9</v>
      </c>
      <c r="D3" s="7"/>
      <c r="E3" s="7"/>
      <c r="F3" s="6"/>
    </row>
    <row r="4" customFormat="false" ht="12.8" hidden="false" customHeight="true" outlineLevel="0" collapsed="false">
      <c r="A4" s="8" t="s">
        <v>10</v>
      </c>
      <c r="B4" s="6" t="s">
        <v>11</v>
      </c>
      <c r="C4" s="7"/>
      <c r="D4" s="9" t="n">
        <f aca="false">ONETIME_PLATFORM_EXTENSION_COGS!G51</f>
        <v>4680900</v>
      </c>
      <c r="E4" s="10" t="n">
        <f aca="false">D4/83</f>
        <v>56396.3855421687</v>
      </c>
      <c r="F4" s="6"/>
    </row>
    <row r="5" customFormat="false" ht="12.8" hidden="false" customHeight="false" outlineLevel="0" collapsed="false">
      <c r="A5" s="8" t="s">
        <v>12</v>
      </c>
      <c r="B5" s="6" t="s">
        <v>13</v>
      </c>
      <c r="C5" s="7"/>
      <c r="D5" s="9" t="n">
        <f aca="false">ONETIME_INTEGRATIONS_COGS!F21</f>
        <v>1427800</v>
      </c>
      <c r="E5" s="10" t="n">
        <f aca="false">D5/83</f>
        <v>17202.4096385542</v>
      </c>
      <c r="F5" s="6"/>
    </row>
    <row r="6" customFormat="false" ht="12.8" hidden="false" customHeight="false" outlineLevel="0" collapsed="false">
      <c r="A6" s="8" t="s">
        <v>14</v>
      </c>
      <c r="B6" s="6" t="s">
        <v>15</v>
      </c>
      <c r="C6" s="7"/>
      <c r="D6" s="9" t="n">
        <f aca="false">ONETIME_LEGAL_COGS!H11</f>
        <v>67142</v>
      </c>
      <c r="E6" s="10" t="n">
        <f aca="false">D6/83</f>
        <v>808.939759036145</v>
      </c>
      <c r="F6" s="6"/>
    </row>
    <row r="7" customFormat="false" ht="12.8" hidden="false" customHeight="false" outlineLevel="0" collapsed="false">
      <c r="A7" s="8"/>
      <c r="B7" s="6"/>
      <c r="C7" s="11" t="s">
        <v>16</v>
      </c>
      <c r="D7" s="12" t="n">
        <f aca="false">SUM(D4:D6)</f>
        <v>6175842</v>
      </c>
      <c r="E7" s="13" t="n">
        <f aca="false">D7/83</f>
        <v>74407.734939759</v>
      </c>
      <c r="F7" s="6"/>
    </row>
    <row r="8" customFormat="false" ht="12.8" hidden="false" customHeight="false" outlineLevel="0" collapsed="false">
      <c r="A8" s="5" t="s">
        <v>17</v>
      </c>
      <c r="B8" s="6" t="s">
        <v>18</v>
      </c>
      <c r="C8" s="7" t="s">
        <v>19</v>
      </c>
      <c r="D8" s="7"/>
      <c r="E8" s="7"/>
      <c r="F8" s="6"/>
    </row>
    <row r="9" customFormat="false" ht="12.8" hidden="false" customHeight="false" outlineLevel="0" collapsed="false">
      <c r="A9" s="8" t="s">
        <v>20</v>
      </c>
      <c r="B9" s="1" t="s">
        <v>21</v>
      </c>
      <c r="C9" s="7"/>
      <c r="D9" s="9" t="n">
        <f aca="false">RECURRING_COGS!F33</f>
        <v>10095156.8</v>
      </c>
      <c r="E9" s="10" t="n">
        <f aca="false">D9/83</f>
        <v>121628.395180723</v>
      </c>
      <c r="F9" s="6"/>
    </row>
    <row r="10" customFormat="false" ht="12.8" hidden="false" customHeight="false" outlineLevel="0" collapsed="false">
      <c r="A10" s="8" t="s">
        <v>22</v>
      </c>
      <c r="B10" s="6" t="s">
        <v>23</v>
      </c>
      <c r="C10" s="7"/>
      <c r="D10" s="9" t="n">
        <f aca="false">HR_RECRUITMENT!D4</f>
        <v>826000</v>
      </c>
      <c r="E10" s="10" t="n">
        <f aca="false">D10/83</f>
        <v>9951.80722891566</v>
      </c>
      <c r="F10" s="6"/>
    </row>
    <row r="11" customFormat="false" ht="12.8" hidden="false" customHeight="false" outlineLevel="0" collapsed="false">
      <c r="A11" s="8" t="s">
        <v>24</v>
      </c>
      <c r="B11" s="6" t="s">
        <v>25</v>
      </c>
      <c r="C11" s="7"/>
      <c r="D11" s="9" t="n">
        <f aca="false">HR_FIELD_TRIALS_ERNAKULAM!D8</f>
        <v>150000</v>
      </c>
      <c r="E11" s="10" t="n">
        <f aca="false">D11/83</f>
        <v>1807.22891566265</v>
      </c>
      <c r="F11" s="6"/>
    </row>
    <row r="12" customFormat="false" ht="12.8" hidden="false" customHeight="false" outlineLevel="0" collapsed="false">
      <c r="A12" s="8"/>
      <c r="B12" s="6"/>
      <c r="C12" s="11" t="s">
        <v>16</v>
      </c>
      <c r="D12" s="12" t="n">
        <f aca="false">SUM(D9:D11)</f>
        <v>11071156.8</v>
      </c>
      <c r="E12" s="13" t="n">
        <f aca="false">SUM(E9:E11)</f>
        <v>133387.431325301</v>
      </c>
      <c r="F12" s="6"/>
    </row>
    <row r="13" customFormat="false" ht="12.8" hidden="false" customHeight="false" outlineLevel="0" collapsed="false">
      <c r="A13" s="5" t="s">
        <v>26</v>
      </c>
      <c r="B13" s="6" t="s">
        <v>27</v>
      </c>
      <c r="C13" s="7" t="s">
        <v>28</v>
      </c>
      <c r="D13" s="7"/>
      <c r="E13" s="7"/>
      <c r="F13" s="6"/>
    </row>
    <row r="14" customFormat="false" ht="12.8" hidden="false" customHeight="false" outlineLevel="0" collapsed="false">
      <c r="A14" s="6" t="s">
        <v>29</v>
      </c>
      <c r="B14" s="6" t="s">
        <v>30</v>
      </c>
      <c r="C14" s="7"/>
      <c r="D14" s="12" t="n">
        <f aca="false">HR_PILOT_ERNAKULAM!E8</f>
        <v>750000</v>
      </c>
      <c r="E14" s="13" t="n">
        <f aca="false">D14/83</f>
        <v>9036.14457831325</v>
      </c>
      <c r="F14" s="6"/>
    </row>
    <row r="15" customFormat="false" ht="12.8" hidden="false" customHeight="false" outlineLevel="0" collapsed="false">
      <c r="A15" s="5" t="s">
        <v>31</v>
      </c>
      <c r="B15" s="6" t="s">
        <v>32</v>
      </c>
      <c r="C15" s="7" t="s">
        <v>33</v>
      </c>
      <c r="D15" s="7"/>
      <c r="E15" s="7"/>
      <c r="F15" s="7" t="s">
        <v>34</v>
      </c>
    </row>
    <row r="16" customFormat="false" ht="12.8" hidden="false" customHeight="false" outlineLevel="0" collapsed="false">
      <c r="A16" s="6" t="s">
        <v>35</v>
      </c>
      <c r="B16" s="6" t="s">
        <v>36</v>
      </c>
      <c r="C16" s="7"/>
      <c r="D16" s="12" t="n">
        <f aca="false">HR_GO_LIVE_ERNAKULAM!E8</f>
        <v>1125000</v>
      </c>
      <c r="E16" s="13" t="n">
        <f aca="false">D16/83</f>
        <v>13554.2168674699</v>
      </c>
      <c r="F16" s="7"/>
    </row>
    <row r="17" customFormat="false" ht="12.8" hidden="false" customHeight="false" outlineLevel="0" collapsed="false">
      <c r="A17" s="14" t="s">
        <v>37</v>
      </c>
      <c r="B17" s="6" t="s">
        <v>38</v>
      </c>
      <c r="C17" s="7" t="s">
        <v>9</v>
      </c>
      <c r="D17" s="7"/>
      <c r="E17" s="7"/>
      <c r="F17" s="6" t="s">
        <v>34</v>
      </c>
    </row>
    <row r="18" customFormat="false" ht="12.8" hidden="false" customHeight="false" outlineLevel="0" collapsed="false">
      <c r="A18" s="6" t="s">
        <v>39</v>
      </c>
      <c r="B18" s="6" t="s">
        <v>40</v>
      </c>
      <c r="C18" s="7"/>
      <c r="D18" s="12" t="n">
        <f aca="false">HR_GO_LIVE_KERALA!E8</f>
        <v>18000000</v>
      </c>
      <c r="E18" s="13" t="n">
        <f aca="false">D18/83</f>
        <v>216867.469879518</v>
      </c>
      <c r="F18" s="6"/>
    </row>
    <row r="19" customFormat="false" ht="17.35" hidden="false" customHeight="false" outlineLevel="0" collapsed="false">
      <c r="A19" s="15" t="s">
        <v>41</v>
      </c>
      <c r="B19" s="15"/>
      <c r="C19" s="15"/>
      <c r="D19" s="16" t="n">
        <f aca="false">D7+D12+D14+D16+D18</f>
        <v>37121998.8</v>
      </c>
      <c r="E19" s="17" t="n">
        <f aca="false">D19/83</f>
        <v>447252.997590361</v>
      </c>
      <c r="F19" s="6"/>
    </row>
    <row r="20" customFormat="false" ht="12.8" hidden="false" customHeight="false" outlineLevel="0" collapsed="false">
      <c r="A20" s="14" t="s">
        <v>42</v>
      </c>
      <c r="B20" s="6" t="s">
        <v>43</v>
      </c>
      <c r="C20" s="6" t="s">
        <v>44</v>
      </c>
      <c r="D20" s="6"/>
      <c r="E20" s="6"/>
      <c r="F20" s="6"/>
    </row>
    <row r="21" customFormat="false" ht="12.8" hidden="false" customHeight="false" outlineLevel="0" collapsed="false">
      <c r="A21" s="6" t="s">
        <v>45</v>
      </c>
      <c r="B21" s="1" t="s">
        <v>46</v>
      </c>
      <c r="C21" s="18"/>
      <c r="D21" s="12" t="n">
        <f aca="false">EXTENDED_YEAR_SPONSORSHIP!E9</f>
        <v>46095156.8</v>
      </c>
      <c r="E21" s="13" t="n">
        <f aca="false">D21/83</f>
        <v>555363.334939759</v>
      </c>
      <c r="F21" s="6"/>
    </row>
    <row r="22" customFormat="false" ht="17.35" hidden="false" customHeight="false" outlineLevel="0" collapsed="false">
      <c r="A22" s="15" t="s">
        <v>47</v>
      </c>
      <c r="B22" s="15"/>
      <c r="C22" s="15"/>
      <c r="D22" s="16" t="n">
        <f aca="false">D19+D21</f>
        <v>83217155.6</v>
      </c>
      <c r="E22" s="17" t="n">
        <f aca="false">D22/83</f>
        <v>1002616.33253012</v>
      </c>
      <c r="F22" s="6"/>
    </row>
    <row r="23" customFormat="false" ht="12.8" hidden="false" customHeight="false" outlineLevel="0" collapsed="false">
      <c r="A23" s="19"/>
      <c r="B23" s="19"/>
      <c r="C23" s="20"/>
      <c r="D23" s="20"/>
      <c r="E23" s="20"/>
      <c r="F23" s="19"/>
    </row>
  </sheetData>
  <mergeCells count="3">
    <mergeCell ref="A1:F1"/>
    <mergeCell ref="A19:C19"/>
    <mergeCell ref="A22:C2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41.07"/>
    <col collapsed="false" customWidth="true" hidden="false" outlineLevel="0" max="2" min="2" style="1" width="8.9"/>
    <col collapsed="false" customWidth="true" hidden="false" outlineLevel="0" max="3" min="3" style="1" width="15.48"/>
    <col collapsed="false" customWidth="true" hidden="false" outlineLevel="0" max="4" min="4" style="1" width="17.7"/>
    <col collapsed="false" customWidth="true" hidden="false" outlineLevel="0" max="5" min="5" style="1" width="18.94"/>
  </cols>
  <sheetData>
    <row r="1" customFormat="false" ht="12.8" hidden="false" customHeight="false" outlineLevel="0" collapsed="false">
      <c r="A1" s="34" t="s">
        <v>212</v>
      </c>
      <c r="B1" s="34"/>
      <c r="C1" s="34"/>
      <c r="D1" s="34"/>
      <c r="E1" s="34"/>
    </row>
    <row r="2" customFormat="false" ht="12.8" hidden="false" customHeight="false" outlineLevel="0" collapsed="false">
      <c r="A2" s="11" t="s">
        <v>202</v>
      </c>
      <c r="B2" s="50" t="s">
        <v>203</v>
      </c>
      <c r="C2" s="11" t="s">
        <v>149</v>
      </c>
      <c r="D2" s="11" t="s">
        <v>204</v>
      </c>
      <c r="E2" s="11" t="s">
        <v>213</v>
      </c>
    </row>
    <row r="3" customFormat="false" ht="12.8" hidden="false" customHeight="false" outlineLevel="0" collapsed="false">
      <c r="A3" s="51" t="s">
        <v>205</v>
      </c>
      <c r="B3" s="52" t="n">
        <v>7</v>
      </c>
      <c r="C3" s="53" t="n">
        <v>15000</v>
      </c>
      <c r="D3" s="53" t="n">
        <f aca="false">B3*C3</f>
        <v>105000</v>
      </c>
      <c r="E3" s="53" t="n">
        <f aca="false">D3*3</f>
        <v>315000</v>
      </c>
    </row>
    <row r="4" customFormat="false" ht="12.8" hidden="false" customHeight="false" outlineLevel="0" collapsed="false">
      <c r="A4" s="51" t="s">
        <v>206</v>
      </c>
      <c r="B4" s="52" t="n">
        <v>7</v>
      </c>
      <c r="C4" s="53" t="n">
        <v>15000</v>
      </c>
      <c r="D4" s="53" t="n">
        <f aca="false">B4*C4</f>
        <v>105000</v>
      </c>
      <c r="E4" s="53" t="n">
        <f aca="false">D4*3</f>
        <v>315000</v>
      </c>
    </row>
    <row r="5" customFormat="false" ht="12.8" hidden="false" customHeight="false" outlineLevel="0" collapsed="false">
      <c r="A5" s="51" t="s">
        <v>207</v>
      </c>
      <c r="B5" s="52" t="n">
        <v>7</v>
      </c>
      <c r="C5" s="53" t="n">
        <v>15000</v>
      </c>
      <c r="D5" s="53" t="n">
        <f aca="false">B5*C5</f>
        <v>105000</v>
      </c>
      <c r="E5" s="53" t="n">
        <f aca="false">D5*3</f>
        <v>315000</v>
      </c>
    </row>
    <row r="6" customFormat="false" ht="12.8" hidden="false" customHeight="false" outlineLevel="0" collapsed="false">
      <c r="A6" s="54" t="s">
        <v>208</v>
      </c>
      <c r="B6" s="52" t="n">
        <v>2</v>
      </c>
      <c r="C6" s="53" t="n">
        <v>15000</v>
      </c>
      <c r="D6" s="53" t="n">
        <f aca="false">B6*C6</f>
        <v>30000</v>
      </c>
      <c r="E6" s="53" t="n">
        <f aca="false">D6*3</f>
        <v>90000</v>
      </c>
    </row>
    <row r="7" customFormat="false" ht="12.8" hidden="false" customHeight="false" outlineLevel="0" collapsed="false">
      <c r="A7" s="54" t="s">
        <v>209</v>
      </c>
      <c r="B7" s="52" t="n">
        <v>2</v>
      </c>
      <c r="C7" s="53" t="n">
        <v>15000</v>
      </c>
      <c r="D7" s="53" t="n">
        <f aca="false">B7*C7</f>
        <v>30000</v>
      </c>
      <c r="E7" s="53" t="n">
        <f aca="false">D7*3</f>
        <v>90000</v>
      </c>
    </row>
    <row r="8" customFormat="false" ht="17.35" hidden="false" customHeight="false" outlineLevel="0" collapsed="false">
      <c r="A8" s="55" t="s">
        <v>102</v>
      </c>
      <c r="B8" s="56" t="n">
        <f aca="false">SUM(B3:B7)</f>
        <v>25</v>
      </c>
      <c r="C8" s="57" t="n">
        <f aca="false">SUM(C3:C7)</f>
        <v>75000</v>
      </c>
      <c r="D8" s="57" t="n">
        <f aca="false">SUM(D3:D7)</f>
        <v>375000</v>
      </c>
      <c r="E8" s="57" t="n">
        <f aca="false">SUM(E3:E7)</f>
        <v>1125000</v>
      </c>
    </row>
    <row r="9" customFormat="false" ht="12.8" hidden="false" customHeight="false" outlineLevel="0" collapsed="false">
      <c r="A9" s="58"/>
      <c r="B9" s="58"/>
      <c r="C9" s="58"/>
      <c r="D9" s="58"/>
      <c r="E9" s="58"/>
    </row>
  </sheetData>
  <mergeCells count="2">
    <mergeCell ref="A1:E1"/>
    <mergeCell ref="A9:E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41.07"/>
    <col collapsed="false" customWidth="true" hidden="false" outlineLevel="0" max="3" min="3" style="1" width="15.48"/>
    <col collapsed="false" customWidth="true" hidden="false" outlineLevel="0" max="4" min="4" style="1" width="19.23"/>
    <col collapsed="false" customWidth="true" hidden="false" outlineLevel="0" max="5" min="5" style="1" width="21.46"/>
  </cols>
  <sheetData>
    <row r="1" customFormat="false" ht="12.8" hidden="false" customHeight="false" outlineLevel="0" collapsed="false">
      <c r="A1" s="34" t="s">
        <v>214</v>
      </c>
      <c r="B1" s="34"/>
      <c r="C1" s="34"/>
      <c r="D1" s="34"/>
      <c r="E1" s="34"/>
    </row>
    <row r="2" customFormat="false" ht="12.8" hidden="false" customHeight="false" outlineLevel="0" collapsed="false">
      <c r="A2" s="11" t="s">
        <v>202</v>
      </c>
      <c r="B2" s="50" t="s">
        <v>203</v>
      </c>
      <c r="C2" s="11" t="s">
        <v>149</v>
      </c>
      <c r="D2" s="11" t="s">
        <v>204</v>
      </c>
      <c r="E2" s="11" t="s">
        <v>215</v>
      </c>
    </row>
    <row r="3" customFormat="false" ht="12.8" hidden="false" customHeight="false" outlineLevel="0" collapsed="false">
      <c r="A3" s="51" t="s">
        <v>205</v>
      </c>
      <c r="B3" s="52" t="n">
        <v>156</v>
      </c>
      <c r="C3" s="53" t="n">
        <v>15000</v>
      </c>
      <c r="D3" s="53" t="n">
        <f aca="false">B3*C3</f>
        <v>2340000</v>
      </c>
      <c r="E3" s="53" t="n">
        <f aca="false">D3*6</f>
        <v>14040000</v>
      </c>
    </row>
    <row r="4" customFormat="false" ht="12.8" hidden="false" customHeight="false" outlineLevel="0" collapsed="false">
      <c r="A4" s="51" t="s">
        <v>206</v>
      </c>
      <c r="B4" s="52" t="n">
        <v>17</v>
      </c>
      <c r="C4" s="53" t="n">
        <v>15000</v>
      </c>
      <c r="D4" s="53" t="n">
        <f aca="false">B4*C4</f>
        <v>255000</v>
      </c>
      <c r="E4" s="53" t="n">
        <f aca="false">D4*6</f>
        <v>1530000</v>
      </c>
    </row>
    <row r="5" customFormat="false" ht="12.8" hidden="false" customHeight="false" outlineLevel="0" collapsed="false">
      <c r="A5" s="51" t="s">
        <v>207</v>
      </c>
      <c r="B5" s="52" t="n">
        <v>17</v>
      </c>
      <c r="C5" s="53" t="n">
        <v>15000</v>
      </c>
      <c r="D5" s="53" t="n">
        <f aca="false">B5*C5</f>
        <v>255000</v>
      </c>
      <c r="E5" s="53" t="n">
        <f aca="false">D5*6</f>
        <v>1530000</v>
      </c>
    </row>
    <row r="6" customFormat="false" ht="12.8" hidden="false" customHeight="false" outlineLevel="0" collapsed="false">
      <c r="A6" s="54" t="s">
        <v>208</v>
      </c>
      <c r="B6" s="52" t="n">
        <v>5</v>
      </c>
      <c r="C6" s="53" t="n">
        <v>15000</v>
      </c>
      <c r="D6" s="53" t="n">
        <f aca="false">B6*C6</f>
        <v>75000</v>
      </c>
      <c r="E6" s="53" t="n">
        <f aca="false">D6*6</f>
        <v>450000</v>
      </c>
    </row>
    <row r="7" customFormat="false" ht="12.8" hidden="false" customHeight="false" outlineLevel="0" collapsed="false">
      <c r="A7" s="54" t="s">
        <v>216</v>
      </c>
      <c r="B7" s="52" t="n">
        <v>5</v>
      </c>
      <c r="C7" s="53" t="n">
        <v>15000</v>
      </c>
      <c r="D7" s="53" t="n">
        <f aca="false">B7*C7</f>
        <v>75000</v>
      </c>
      <c r="E7" s="53" t="n">
        <f aca="false">D7*6</f>
        <v>450000</v>
      </c>
    </row>
    <row r="8" customFormat="false" ht="17.35" hidden="false" customHeight="false" outlineLevel="0" collapsed="false">
      <c r="A8" s="55" t="s">
        <v>102</v>
      </c>
      <c r="B8" s="56" t="n">
        <f aca="false">SUM(B3:B7)</f>
        <v>200</v>
      </c>
      <c r="C8" s="57" t="n">
        <f aca="false">SUM(C3:C7)</f>
        <v>75000</v>
      </c>
      <c r="D8" s="57" t="n">
        <f aca="false">SUM(D3:D7)</f>
        <v>3000000</v>
      </c>
      <c r="E8" s="57" t="n">
        <f aca="false">SUM(E3:E7)</f>
        <v>18000000</v>
      </c>
    </row>
    <row r="9" customFormat="false" ht="12.8" hidden="false" customHeight="false" outlineLevel="0" collapsed="false">
      <c r="A9" s="58"/>
      <c r="B9" s="58"/>
      <c r="C9" s="58"/>
      <c r="D9" s="58"/>
      <c r="E9" s="58"/>
    </row>
  </sheetData>
  <mergeCells count="2">
    <mergeCell ref="A1:E1"/>
    <mergeCell ref="A9:E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2" activeCellId="0" sqref="F2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41.07"/>
    <col collapsed="false" customWidth="true" hidden="false" outlineLevel="0" max="2" min="2" style="1" width="9.45"/>
    <col collapsed="false" customWidth="true" hidden="false" outlineLevel="0" max="3" min="3" style="1" width="15.48"/>
    <col collapsed="false" customWidth="true" hidden="false" outlineLevel="0" max="4" min="4" style="1" width="19.23"/>
    <col collapsed="false" customWidth="true" hidden="false" outlineLevel="0" max="5" min="5" style="1" width="21.46"/>
  </cols>
  <sheetData>
    <row r="1" customFormat="false" ht="12.8" hidden="false" customHeight="false" outlineLevel="0" collapsed="false">
      <c r="A1" s="34" t="s">
        <v>217</v>
      </c>
      <c r="B1" s="34"/>
      <c r="C1" s="34"/>
      <c r="D1" s="34"/>
      <c r="E1" s="34"/>
    </row>
    <row r="2" customFormat="false" ht="12.8" hidden="false" customHeight="false" outlineLevel="0" collapsed="false">
      <c r="A2" s="11" t="s">
        <v>202</v>
      </c>
      <c r="B2" s="50" t="s">
        <v>203</v>
      </c>
      <c r="C2" s="11" t="s">
        <v>149</v>
      </c>
      <c r="D2" s="11" t="s">
        <v>204</v>
      </c>
      <c r="E2" s="11" t="s">
        <v>218</v>
      </c>
    </row>
    <row r="3" customFormat="false" ht="12.8" hidden="false" customHeight="false" outlineLevel="0" collapsed="false">
      <c r="A3" s="51" t="s">
        <v>205</v>
      </c>
      <c r="B3" s="52" t="n">
        <v>156</v>
      </c>
      <c r="C3" s="53" t="n">
        <v>15000</v>
      </c>
      <c r="D3" s="53" t="n">
        <f aca="false">B3*C3</f>
        <v>2340000</v>
      </c>
      <c r="E3" s="53" t="n">
        <f aca="false">D3*12</f>
        <v>28080000</v>
      </c>
    </row>
    <row r="4" customFormat="false" ht="12.8" hidden="false" customHeight="false" outlineLevel="0" collapsed="false">
      <c r="A4" s="51" t="s">
        <v>206</v>
      </c>
      <c r="B4" s="52" t="n">
        <v>17</v>
      </c>
      <c r="C4" s="53" t="n">
        <v>15000</v>
      </c>
      <c r="D4" s="53" t="n">
        <f aca="false">B4*C4</f>
        <v>255000</v>
      </c>
      <c r="E4" s="53" t="n">
        <f aca="false">D4*12</f>
        <v>3060000</v>
      </c>
    </row>
    <row r="5" customFormat="false" ht="12.8" hidden="false" customHeight="false" outlineLevel="0" collapsed="false">
      <c r="A5" s="51" t="s">
        <v>207</v>
      </c>
      <c r="B5" s="52" t="n">
        <v>17</v>
      </c>
      <c r="C5" s="53" t="n">
        <v>15000</v>
      </c>
      <c r="D5" s="53" t="n">
        <f aca="false">B5*C5</f>
        <v>255000</v>
      </c>
      <c r="E5" s="53" t="n">
        <f aca="false">D5*12</f>
        <v>3060000</v>
      </c>
    </row>
    <row r="6" customFormat="false" ht="12.8" hidden="false" customHeight="false" outlineLevel="0" collapsed="false">
      <c r="A6" s="54" t="s">
        <v>208</v>
      </c>
      <c r="B6" s="52" t="n">
        <v>5</v>
      </c>
      <c r="C6" s="53" t="n">
        <v>15000</v>
      </c>
      <c r="D6" s="53" t="n">
        <f aca="false">B6*C6</f>
        <v>75000</v>
      </c>
      <c r="E6" s="53" t="n">
        <f aca="false">D6*12</f>
        <v>900000</v>
      </c>
    </row>
    <row r="7" customFormat="false" ht="12.8" hidden="false" customHeight="false" outlineLevel="0" collapsed="false">
      <c r="A7" s="54" t="s">
        <v>216</v>
      </c>
      <c r="B7" s="52" t="n">
        <v>5</v>
      </c>
      <c r="C7" s="53" t="n">
        <v>15000</v>
      </c>
      <c r="D7" s="53" t="n">
        <f aca="false">B7*C7</f>
        <v>75000</v>
      </c>
      <c r="E7" s="53" t="n">
        <f aca="false">D7*12</f>
        <v>900000</v>
      </c>
    </row>
    <row r="8" customFormat="false" ht="12.8" hidden="false" customHeight="false" outlineLevel="0" collapsed="false">
      <c r="A8" s="54" t="s">
        <v>219</v>
      </c>
      <c r="B8" s="52" t="s">
        <v>101</v>
      </c>
      <c r="C8" s="52"/>
      <c r="D8" s="52"/>
      <c r="E8" s="53" t="n">
        <f aca="false">RECURRING_COGS!F33</f>
        <v>10095156.8</v>
      </c>
    </row>
    <row r="9" customFormat="false" ht="17.35" hidden="false" customHeight="false" outlineLevel="0" collapsed="false">
      <c r="A9" s="55" t="s">
        <v>102</v>
      </c>
      <c r="B9" s="56" t="n">
        <f aca="false">SUM(B3:B7)</f>
        <v>200</v>
      </c>
      <c r="C9" s="57" t="n">
        <f aca="false">SUM(C3:C7)</f>
        <v>75000</v>
      </c>
      <c r="D9" s="57" t="n">
        <f aca="false">SUM(D3:D7)</f>
        <v>3000000</v>
      </c>
      <c r="E9" s="57" t="n">
        <f aca="false">SUM(E3:E8)</f>
        <v>46095156.8</v>
      </c>
    </row>
    <row r="10" customFormat="false" ht="12.8" hidden="false" customHeight="false" outlineLevel="0" collapsed="false">
      <c r="A10" s="58"/>
      <c r="B10" s="58"/>
      <c r="C10" s="58"/>
      <c r="D10" s="58"/>
      <c r="E10" s="58"/>
    </row>
  </sheetData>
  <mergeCells count="3">
    <mergeCell ref="A1:E1"/>
    <mergeCell ref="B8:D8"/>
    <mergeCell ref="A10:E1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52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I10" activeCellId="0" sqref="I10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6.3"/>
    <col collapsed="false" customWidth="true" hidden="false" outlineLevel="0" max="2" min="2" style="1" width="52.2"/>
    <col collapsed="false" customWidth="true" hidden="false" outlineLevel="0" max="3" min="3" style="1" width="30.51"/>
    <col collapsed="false" customWidth="true" hidden="false" outlineLevel="0" max="4" min="4" style="1" width="4.48"/>
    <col collapsed="false" customWidth="true" hidden="false" outlineLevel="0" max="5" min="5" style="1" width="19.23"/>
    <col collapsed="false" customWidth="true" hidden="false" outlineLevel="0" max="6" min="6" style="1" width="17.7"/>
    <col collapsed="false" customWidth="true" hidden="false" outlineLevel="0" max="7" min="7" style="1" width="20.72"/>
    <col collapsed="false" customWidth="true" hidden="false" outlineLevel="0" max="8" min="8" style="1" width="14.09"/>
  </cols>
  <sheetData>
    <row r="1" customFormat="false" ht="12.8" hidden="false" customHeight="false" outlineLevel="0" collapsed="false">
      <c r="A1" s="21" t="s">
        <v>48</v>
      </c>
      <c r="B1" s="21"/>
      <c r="C1" s="21"/>
      <c r="D1" s="21"/>
      <c r="E1" s="21"/>
      <c r="F1" s="21"/>
      <c r="G1" s="21"/>
      <c r="H1" s="21"/>
    </row>
    <row r="2" customFormat="false" ht="12.8" hidden="false" customHeight="false" outlineLevel="0" collapsed="false">
      <c r="A2" s="3" t="s">
        <v>49</v>
      </c>
      <c r="B2" s="4" t="s">
        <v>50</v>
      </c>
      <c r="C2" s="4" t="s">
        <v>51</v>
      </c>
      <c r="D2" s="4" t="s">
        <v>52</v>
      </c>
      <c r="E2" s="4" t="s">
        <v>53</v>
      </c>
      <c r="F2" s="4" t="s">
        <v>54</v>
      </c>
      <c r="G2" s="4" t="s">
        <v>55</v>
      </c>
      <c r="H2" s="4" t="s">
        <v>56</v>
      </c>
    </row>
    <row r="3" customFormat="false" ht="12.8" hidden="false" customHeight="false" outlineLevel="0" collapsed="false">
      <c r="A3" s="6" t="n">
        <v>1</v>
      </c>
      <c r="B3" s="6" t="s">
        <v>57</v>
      </c>
      <c r="C3" s="7" t="s">
        <v>58</v>
      </c>
      <c r="D3" s="22" t="n">
        <v>1</v>
      </c>
      <c r="E3" s="23" t="n">
        <v>200000</v>
      </c>
      <c r="F3" s="23" t="n">
        <f aca="false">E3*18%</f>
        <v>36000</v>
      </c>
      <c r="G3" s="23" t="n">
        <f aca="false">E3+F3</f>
        <v>236000</v>
      </c>
      <c r="H3" s="24" t="n">
        <f aca="false">G3/83</f>
        <v>2843.3734939759</v>
      </c>
    </row>
    <row r="4" customFormat="false" ht="12.8" hidden="false" customHeight="false" outlineLevel="0" collapsed="false">
      <c r="A4" s="6" t="n">
        <v>2</v>
      </c>
      <c r="B4" s="6" t="s">
        <v>59</v>
      </c>
      <c r="C4" s="7" t="s">
        <v>58</v>
      </c>
      <c r="D4" s="22" t="n">
        <v>1</v>
      </c>
      <c r="E4" s="23" t="n">
        <v>20000</v>
      </c>
      <c r="F4" s="23" t="n">
        <f aca="false">E4*18%</f>
        <v>3600</v>
      </c>
      <c r="G4" s="23" t="n">
        <f aca="false">E4+F4</f>
        <v>23600</v>
      </c>
      <c r="H4" s="24" t="n">
        <f aca="false">G4/83</f>
        <v>284.33734939759</v>
      </c>
    </row>
    <row r="5" customFormat="false" ht="12.8" hidden="false" customHeight="false" outlineLevel="0" collapsed="false">
      <c r="A5" s="6" t="n">
        <v>3</v>
      </c>
      <c r="B5" s="6" t="s">
        <v>60</v>
      </c>
      <c r="C5" s="7" t="s">
        <v>58</v>
      </c>
      <c r="D5" s="22" t="n">
        <v>1</v>
      </c>
      <c r="E5" s="23" t="n">
        <v>25000</v>
      </c>
      <c r="F5" s="23" t="n">
        <f aca="false">E5*18%</f>
        <v>4500</v>
      </c>
      <c r="G5" s="23" t="n">
        <f aca="false">E5+F5</f>
        <v>29500</v>
      </c>
      <c r="H5" s="24" t="n">
        <f aca="false">G5/83</f>
        <v>355.421686746988</v>
      </c>
    </row>
    <row r="6" customFormat="false" ht="12.8" hidden="false" customHeight="false" outlineLevel="0" collapsed="false">
      <c r="A6" s="6" t="n">
        <v>4</v>
      </c>
      <c r="B6" s="6" t="s">
        <v>61</v>
      </c>
      <c r="C6" s="7" t="s">
        <v>58</v>
      </c>
      <c r="D6" s="22" t="n">
        <v>1</v>
      </c>
      <c r="E6" s="23" t="n">
        <v>10000</v>
      </c>
      <c r="F6" s="23" t="n">
        <f aca="false">E6*18%</f>
        <v>1800</v>
      </c>
      <c r="G6" s="23" t="n">
        <f aca="false">E6+F6</f>
        <v>11800</v>
      </c>
      <c r="H6" s="24" t="n">
        <f aca="false">G6/83</f>
        <v>142.168674698795</v>
      </c>
    </row>
    <row r="7" customFormat="false" ht="12.8" hidden="false" customHeight="false" outlineLevel="0" collapsed="false">
      <c r="A7" s="6" t="n">
        <v>5</v>
      </c>
      <c r="B7" s="6" t="s">
        <v>62</v>
      </c>
      <c r="C7" s="7" t="s">
        <v>58</v>
      </c>
      <c r="D7" s="22" t="n">
        <v>1</v>
      </c>
      <c r="E7" s="23" t="n">
        <v>25000</v>
      </c>
      <c r="F7" s="23" t="n">
        <f aca="false">E7*18%</f>
        <v>4500</v>
      </c>
      <c r="G7" s="23" t="n">
        <f aca="false">E7+F7</f>
        <v>29500</v>
      </c>
      <c r="H7" s="24" t="n">
        <f aca="false">G7/83</f>
        <v>355.421686746988</v>
      </c>
    </row>
    <row r="8" customFormat="false" ht="12.8" hidden="false" customHeight="false" outlineLevel="0" collapsed="false">
      <c r="A8" s="25"/>
      <c r="B8" s="25"/>
      <c r="C8" s="26"/>
      <c r="D8" s="27"/>
      <c r="E8" s="28"/>
      <c r="F8" s="28"/>
      <c r="G8" s="28"/>
      <c r="H8" s="28"/>
    </row>
    <row r="9" customFormat="false" ht="12.8" hidden="false" customHeight="false" outlineLevel="0" collapsed="false">
      <c r="A9" s="6" t="n">
        <v>1</v>
      </c>
      <c r="B9" s="6" t="s">
        <v>63</v>
      </c>
      <c r="C9" s="7" t="s">
        <v>58</v>
      </c>
      <c r="D9" s="22" t="n">
        <v>1</v>
      </c>
      <c r="E9" s="23" t="n">
        <v>15000</v>
      </c>
      <c r="F9" s="23" t="n">
        <f aca="false">E9*18%</f>
        <v>2700</v>
      </c>
      <c r="G9" s="23" t="n">
        <f aca="false">E9+F9</f>
        <v>17700</v>
      </c>
      <c r="H9" s="24" t="n">
        <f aca="false">G9/83</f>
        <v>213.253012048193</v>
      </c>
    </row>
    <row r="10" customFormat="false" ht="12.8" hidden="false" customHeight="false" outlineLevel="0" collapsed="false">
      <c r="A10" s="6" t="n">
        <v>2</v>
      </c>
      <c r="B10" s="6" t="s">
        <v>64</v>
      </c>
      <c r="C10" s="7" t="s">
        <v>58</v>
      </c>
      <c r="D10" s="22" t="n">
        <v>1</v>
      </c>
      <c r="E10" s="23" t="n">
        <v>400000</v>
      </c>
      <c r="F10" s="23" t="n">
        <f aca="false">E10*18%</f>
        <v>72000</v>
      </c>
      <c r="G10" s="23" t="n">
        <f aca="false">E10+F10</f>
        <v>472000</v>
      </c>
      <c r="H10" s="24" t="n">
        <f aca="false">G10/83</f>
        <v>5686.74698795181</v>
      </c>
    </row>
    <row r="11" customFormat="false" ht="12.8" hidden="false" customHeight="false" outlineLevel="0" collapsed="false">
      <c r="A11" s="6" t="n">
        <v>3</v>
      </c>
      <c r="B11" s="6" t="s">
        <v>65</v>
      </c>
      <c r="C11" s="7" t="s">
        <v>58</v>
      </c>
      <c r="D11" s="22" t="n">
        <v>1</v>
      </c>
      <c r="E11" s="23" t="n">
        <v>100000</v>
      </c>
      <c r="F11" s="23" t="n">
        <f aca="false">E11*18%</f>
        <v>18000</v>
      </c>
      <c r="G11" s="23" t="n">
        <f aca="false">E11+F11</f>
        <v>118000</v>
      </c>
      <c r="H11" s="24" t="n">
        <f aca="false">G11/83</f>
        <v>1421.68674698795</v>
      </c>
    </row>
    <row r="12" customFormat="false" ht="12.8" hidden="false" customHeight="false" outlineLevel="0" collapsed="false">
      <c r="A12" s="6" t="n">
        <v>4</v>
      </c>
      <c r="B12" s="6" t="s">
        <v>66</v>
      </c>
      <c r="C12" s="7" t="s">
        <v>58</v>
      </c>
      <c r="D12" s="22" t="n">
        <v>1</v>
      </c>
      <c r="E12" s="23" t="n">
        <v>20000</v>
      </c>
      <c r="F12" s="23" t="n">
        <f aca="false">E12*18%</f>
        <v>3600</v>
      </c>
      <c r="G12" s="23" t="n">
        <f aca="false">E12+F12</f>
        <v>23600</v>
      </c>
      <c r="H12" s="24" t="n">
        <f aca="false">G12/83</f>
        <v>284.33734939759</v>
      </c>
    </row>
    <row r="13" customFormat="false" ht="12.8" hidden="false" customHeight="false" outlineLevel="0" collapsed="false">
      <c r="A13" s="6" t="n">
        <v>5</v>
      </c>
      <c r="B13" s="6" t="s">
        <v>67</v>
      </c>
      <c r="C13" s="7" t="s">
        <v>58</v>
      </c>
      <c r="D13" s="22" t="n">
        <v>1</v>
      </c>
      <c r="E13" s="23" t="n">
        <v>25000</v>
      </c>
      <c r="F13" s="23" t="n">
        <f aca="false">E13*18%</f>
        <v>4500</v>
      </c>
      <c r="G13" s="23" t="n">
        <f aca="false">E13+F13</f>
        <v>29500</v>
      </c>
      <c r="H13" s="24" t="n">
        <f aca="false">G13/83</f>
        <v>355.421686746988</v>
      </c>
    </row>
    <row r="14" customFormat="false" ht="12.8" hidden="false" customHeight="false" outlineLevel="0" collapsed="false">
      <c r="A14" s="6" t="n">
        <v>6</v>
      </c>
      <c r="B14" s="6" t="s">
        <v>68</v>
      </c>
      <c r="C14" s="7" t="s">
        <v>58</v>
      </c>
      <c r="D14" s="22" t="n">
        <v>1</v>
      </c>
      <c r="E14" s="23" t="n">
        <v>10000</v>
      </c>
      <c r="F14" s="23" t="n">
        <f aca="false">E14*18%</f>
        <v>1800</v>
      </c>
      <c r="G14" s="23" t="n">
        <f aca="false">E14+F14</f>
        <v>11800</v>
      </c>
      <c r="H14" s="24" t="n">
        <f aca="false">G14/83</f>
        <v>142.168674698795</v>
      </c>
    </row>
    <row r="15" customFormat="false" ht="12.8" hidden="false" customHeight="false" outlineLevel="0" collapsed="false">
      <c r="A15" s="6" t="n">
        <v>7</v>
      </c>
      <c r="B15" s="6" t="s">
        <v>69</v>
      </c>
      <c r="C15" s="7" t="s">
        <v>58</v>
      </c>
      <c r="D15" s="22" t="n">
        <v>1</v>
      </c>
      <c r="E15" s="23" t="n">
        <v>25000</v>
      </c>
      <c r="F15" s="23" t="n">
        <f aca="false">E15*18%</f>
        <v>4500</v>
      </c>
      <c r="G15" s="23" t="n">
        <f aca="false">E15+F15</f>
        <v>29500</v>
      </c>
      <c r="H15" s="24" t="n">
        <f aca="false">G15/83</f>
        <v>355.421686746988</v>
      </c>
    </row>
    <row r="16" customFormat="false" ht="12.8" hidden="false" customHeight="false" outlineLevel="0" collapsed="false">
      <c r="A16" s="25"/>
      <c r="B16" s="25"/>
      <c r="C16" s="25"/>
      <c r="D16" s="25"/>
      <c r="E16" s="25"/>
      <c r="F16" s="25"/>
      <c r="G16" s="25"/>
      <c r="H16" s="28"/>
    </row>
    <row r="17" customFormat="false" ht="12.8" hidden="false" customHeight="false" outlineLevel="0" collapsed="false">
      <c r="A17" s="6" t="n">
        <v>1</v>
      </c>
      <c r="B17" s="6" t="s">
        <v>70</v>
      </c>
      <c r="C17" s="7" t="s">
        <v>58</v>
      </c>
      <c r="D17" s="22" t="n">
        <v>1</v>
      </c>
      <c r="E17" s="23" t="n">
        <v>15000</v>
      </c>
      <c r="F17" s="23" t="n">
        <f aca="false">E17*18%</f>
        <v>2700</v>
      </c>
      <c r="G17" s="23" t="n">
        <f aca="false">E17+F17</f>
        <v>17700</v>
      </c>
      <c r="H17" s="24" t="n">
        <f aca="false">G17/83</f>
        <v>213.253012048193</v>
      </c>
    </row>
    <row r="18" customFormat="false" ht="12.8" hidden="false" customHeight="false" outlineLevel="0" collapsed="false">
      <c r="A18" s="6" t="n">
        <v>2</v>
      </c>
      <c r="B18" s="6" t="s">
        <v>71</v>
      </c>
      <c r="C18" s="7" t="s">
        <v>58</v>
      </c>
      <c r="D18" s="22" t="n">
        <v>1</v>
      </c>
      <c r="E18" s="23" t="n">
        <v>400000</v>
      </c>
      <c r="F18" s="23" t="n">
        <f aca="false">E18*18%</f>
        <v>72000</v>
      </c>
      <c r="G18" s="23" t="n">
        <f aca="false">E18+F18</f>
        <v>472000</v>
      </c>
      <c r="H18" s="24" t="n">
        <f aca="false">G18/83</f>
        <v>5686.74698795181</v>
      </c>
    </row>
    <row r="19" customFormat="false" ht="12.8" hidden="false" customHeight="false" outlineLevel="0" collapsed="false">
      <c r="A19" s="6" t="n">
        <v>3</v>
      </c>
      <c r="B19" s="6" t="s">
        <v>72</v>
      </c>
      <c r="C19" s="7" t="s">
        <v>58</v>
      </c>
      <c r="D19" s="22" t="n">
        <v>1</v>
      </c>
      <c r="E19" s="23" t="n">
        <v>100000</v>
      </c>
      <c r="F19" s="23" t="n">
        <f aca="false">E19*18%</f>
        <v>18000</v>
      </c>
      <c r="G19" s="23" t="n">
        <f aca="false">E19+F19</f>
        <v>118000</v>
      </c>
      <c r="H19" s="24" t="n">
        <f aca="false">G19/83</f>
        <v>1421.68674698795</v>
      </c>
    </row>
    <row r="20" customFormat="false" ht="12.8" hidden="false" customHeight="false" outlineLevel="0" collapsed="false">
      <c r="A20" s="6" t="n">
        <v>4</v>
      </c>
      <c r="B20" s="6" t="s">
        <v>73</v>
      </c>
      <c r="C20" s="7" t="s">
        <v>58</v>
      </c>
      <c r="D20" s="22" t="n">
        <v>1</v>
      </c>
      <c r="E20" s="23" t="n">
        <v>20000</v>
      </c>
      <c r="F20" s="23" t="n">
        <f aca="false">E20*18%</f>
        <v>3600</v>
      </c>
      <c r="G20" s="23" t="n">
        <f aca="false">E20+F20</f>
        <v>23600</v>
      </c>
      <c r="H20" s="24" t="n">
        <f aca="false">G20/83</f>
        <v>284.33734939759</v>
      </c>
    </row>
    <row r="21" customFormat="false" ht="12.8" hidden="false" customHeight="false" outlineLevel="0" collapsed="false">
      <c r="A21" s="6" t="n">
        <v>5</v>
      </c>
      <c r="B21" s="6" t="s">
        <v>74</v>
      </c>
      <c r="C21" s="7" t="s">
        <v>58</v>
      </c>
      <c r="D21" s="22" t="n">
        <v>1</v>
      </c>
      <c r="E21" s="23" t="n">
        <v>25000</v>
      </c>
      <c r="F21" s="23" t="n">
        <f aca="false">E21*18%</f>
        <v>4500</v>
      </c>
      <c r="G21" s="23" t="n">
        <f aca="false">E21+F21</f>
        <v>29500</v>
      </c>
      <c r="H21" s="24" t="n">
        <f aca="false">G21/83</f>
        <v>355.421686746988</v>
      </c>
    </row>
    <row r="22" customFormat="false" ht="12.8" hidden="false" customHeight="false" outlineLevel="0" collapsed="false">
      <c r="A22" s="6" t="n">
        <v>6</v>
      </c>
      <c r="B22" s="6" t="s">
        <v>75</v>
      </c>
      <c r="C22" s="7" t="s">
        <v>58</v>
      </c>
      <c r="D22" s="22" t="n">
        <v>1</v>
      </c>
      <c r="E22" s="23" t="n">
        <v>10000</v>
      </c>
      <c r="F22" s="23" t="n">
        <f aca="false">E22*18%</f>
        <v>1800</v>
      </c>
      <c r="G22" s="23" t="n">
        <f aca="false">E22+F22</f>
        <v>11800</v>
      </c>
      <c r="H22" s="24" t="n">
        <f aca="false">G22/83</f>
        <v>142.168674698795</v>
      </c>
    </row>
    <row r="23" customFormat="false" ht="12.8" hidden="false" customHeight="false" outlineLevel="0" collapsed="false">
      <c r="A23" s="6" t="n">
        <v>7</v>
      </c>
      <c r="B23" s="6" t="s">
        <v>76</v>
      </c>
      <c r="C23" s="7" t="s">
        <v>58</v>
      </c>
      <c r="D23" s="22" t="n">
        <v>1</v>
      </c>
      <c r="E23" s="23" t="n">
        <v>25000</v>
      </c>
      <c r="F23" s="23" t="n">
        <f aca="false">E23*18%</f>
        <v>4500</v>
      </c>
      <c r="G23" s="23" t="n">
        <f aca="false">E23+F23</f>
        <v>29500</v>
      </c>
      <c r="H23" s="24" t="n">
        <f aca="false">G23/83</f>
        <v>355.421686746988</v>
      </c>
    </row>
    <row r="24" customFormat="false" ht="12.8" hidden="false" customHeight="false" outlineLevel="0" collapsed="false">
      <c r="A24" s="25"/>
      <c r="B24" s="25"/>
      <c r="C24" s="25"/>
      <c r="D24" s="25"/>
      <c r="E24" s="25"/>
      <c r="F24" s="25"/>
      <c r="G24" s="25"/>
      <c r="H24" s="28"/>
    </row>
    <row r="25" customFormat="false" ht="12.8" hidden="false" customHeight="false" outlineLevel="0" collapsed="false">
      <c r="A25" s="6" t="n">
        <v>1</v>
      </c>
      <c r="B25" s="6" t="s">
        <v>77</v>
      </c>
      <c r="C25" s="7" t="s">
        <v>58</v>
      </c>
      <c r="D25" s="22" t="n">
        <v>1</v>
      </c>
      <c r="E25" s="23" t="n">
        <v>15000</v>
      </c>
      <c r="F25" s="23" t="n">
        <f aca="false">E25*18%</f>
        <v>2700</v>
      </c>
      <c r="G25" s="23" t="n">
        <f aca="false">E25+F25</f>
        <v>17700</v>
      </c>
      <c r="H25" s="24" t="n">
        <f aca="false">G25/83</f>
        <v>213.253012048193</v>
      </c>
    </row>
    <row r="26" customFormat="false" ht="12.8" hidden="false" customHeight="false" outlineLevel="0" collapsed="false">
      <c r="A26" s="6" t="n">
        <v>2</v>
      </c>
      <c r="B26" s="6" t="s">
        <v>78</v>
      </c>
      <c r="C26" s="7" t="s">
        <v>58</v>
      </c>
      <c r="D26" s="22" t="n">
        <v>1</v>
      </c>
      <c r="E26" s="23" t="n">
        <v>400000</v>
      </c>
      <c r="F26" s="23" t="n">
        <f aca="false">E26*18%</f>
        <v>72000</v>
      </c>
      <c r="G26" s="23" t="n">
        <f aca="false">E26+F26</f>
        <v>472000</v>
      </c>
      <c r="H26" s="24" t="n">
        <f aca="false">G26/83</f>
        <v>5686.74698795181</v>
      </c>
    </row>
    <row r="27" customFormat="false" ht="12.8" hidden="false" customHeight="false" outlineLevel="0" collapsed="false">
      <c r="A27" s="6" t="n">
        <v>3</v>
      </c>
      <c r="B27" s="6" t="s">
        <v>79</v>
      </c>
      <c r="C27" s="7" t="s">
        <v>58</v>
      </c>
      <c r="D27" s="22" t="n">
        <v>1</v>
      </c>
      <c r="E27" s="23" t="n">
        <v>100000</v>
      </c>
      <c r="F27" s="23" t="n">
        <f aca="false">E27*18%</f>
        <v>18000</v>
      </c>
      <c r="G27" s="23" t="n">
        <f aca="false">E27+F27</f>
        <v>118000</v>
      </c>
      <c r="H27" s="24" t="n">
        <f aca="false">G27/83</f>
        <v>1421.68674698795</v>
      </c>
    </row>
    <row r="28" customFormat="false" ht="12.8" hidden="false" customHeight="false" outlineLevel="0" collapsed="false">
      <c r="A28" s="6" t="n">
        <v>4</v>
      </c>
      <c r="B28" s="6" t="s">
        <v>80</v>
      </c>
      <c r="C28" s="7" t="s">
        <v>58</v>
      </c>
      <c r="D28" s="22" t="n">
        <v>1</v>
      </c>
      <c r="E28" s="23" t="n">
        <v>20000</v>
      </c>
      <c r="F28" s="23" t="n">
        <f aca="false">E28*18%</f>
        <v>3600</v>
      </c>
      <c r="G28" s="23" t="n">
        <f aca="false">E28+F28</f>
        <v>23600</v>
      </c>
      <c r="H28" s="24" t="n">
        <f aca="false">G28/83</f>
        <v>284.33734939759</v>
      </c>
    </row>
    <row r="29" customFormat="false" ht="12.8" hidden="false" customHeight="false" outlineLevel="0" collapsed="false">
      <c r="A29" s="6" t="n">
        <v>5</v>
      </c>
      <c r="B29" s="6" t="s">
        <v>81</v>
      </c>
      <c r="C29" s="7" t="s">
        <v>58</v>
      </c>
      <c r="D29" s="22" t="n">
        <v>1</v>
      </c>
      <c r="E29" s="23" t="n">
        <v>25000</v>
      </c>
      <c r="F29" s="23" t="n">
        <f aca="false">E29*18%</f>
        <v>4500</v>
      </c>
      <c r="G29" s="23" t="n">
        <f aca="false">E29+F29</f>
        <v>29500</v>
      </c>
      <c r="H29" s="24" t="n">
        <f aca="false">G29/83</f>
        <v>355.421686746988</v>
      </c>
    </row>
    <row r="30" customFormat="false" ht="12.8" hidden="false" customHeight="false" outlineLevel="0" collapsed="false">
      <c r="A30" s="6" t="n">
        <v>6</v>
      </c>
      <c r="B30" s="6" t="s">
        <v>82</v>
      </c>
      <c r="C30" s="7" t="s">
        <v>58</v>
      </c>
      <c r="D30" s="22" t="n">
        <v>1</v>
      </c>
      <c r="E30" s="23" t="n">
        <v>10000</v>
      </c>
      <c r="F30" s="23" t="n">
        <f aca="false">E30*18%</f>
        <v>1800</v>
      </c>
      <c r="G30" s="23" t="n">
        <f aca="false">E30+F30</f>
        <v>11800</v>
      </c>
      <c r="H30" s="24" t="n">
        <f aca="false">G30/83</f>
        <v>142.168674698795</v>
      </c>
    </row>
    <row r="31" customFormat="false" ht="12.8" hidden="false" customHeight="false" outlineLevel="0" collapsed="false">
      <c r="A31" s="6" t="n">
        <v>7</v>
      </c>
      <c r="B31" s="6" t="s">
        <v>83</v>
      </c>
      <c r="C31" s="7" t="s">
        <v>58</v>
      </c>
      <c r="D31" s="22" t="n">
        <v>1</v>
      </c>
      <c r="E31" s="23" t="n">
        <v>25000</v>
      </c>
      <c r="F31" s="23" t="n">
        <f aca="false">E31*18%</f>
        <v>4500</v>
      </c>
      <c r="G31" s="23" t="n">
        <f aca="false">E31+F31</f>
        <v>29500</v>
      </c>
      <c r="H31" s="24" t="n">
        <f aca="false">G31/83</f>
        <v>355.421686746988</v>
      </c>
    </row>
    <row r="32" customFormat="false" ht="12.8" hidden="false" customHeight="false" outlineLevel="0" collapsed="false">
      <c r="A32" s="25"/>
      <c r="B32" s="25"/>
      <c r="C32" s="25"/>
      <c r="D32" s="25"/>
      <c r="E32" s="25"/>
      <c r="F32" s="25"/>
      <c r="G32" s="25"/>
      <c r="H32" s="28"/>
    </row>
    <row r="33" customFormat="false" ht="12.8" hidden="false" customHeight="false" outlineLevel="0" collapsed="false">
      <c r="A33" s="6" t="n">
        <v>1</v>
      </c>
      <c r="B33" s="6" t="s">
        <v>84</v>
      </c>
      <c r="C33" s="7" t="s">
        <v>58</v>
      </c>
      <c r="D33" s="22" t="n">
        <v>1</v>
      </c>
      <c r="E33" s="23" t="n">
        <v>15000</v>
      </c>
      <c r="F33" s="23" t="n">
        <f aca="false">E33*18%</f>
        <v>2700</v>
      </c>
      <c r="G33" s="23" t="n">
        <f aca="false">E33+F33</f>
        <v>17700</v>
      </c>
      <c r="H33" s="24" t="n">
        <f aca="false">G33/83</f>
        <v>213.253012048193</v>
      </c>
    </row>
    <row r="34" customFormat="false" ht="12.8" hidden="false" customHeight="false" outlineLevel="0" collapsed="false">
      <c r="A34" s="6" t="n">
        <v>2</v>
      </c>
      <c r="B34" s="6" t="s">
        <v>85</v>
      </c>
      <c r="C34" s="7" t="s">
        <v>58</v>
      </c>
      <c r="D34" s="22" t="n">
        <v>1</v>
      </c>
      <c r="E34" s="23" t="n">
        <v>400000</v>
      </c>
      <c r="F34" s="23" t="n">
        <f aca="false">E34*18%</f>
        <v>72000</v>
      </c>
      <c r="G34" s="23" t="n">
        <f aca="false">E34+F34</f>
        <v>472000</v>
      </c>
      <c r="H34" s="24" t="n">
        <f aca="false">G34/83</f>
        <v>5686.74698795181</v>
      </c>
    </row>
    <row r="35" customFormat="false" ht="12.8" hidden="false" customHeight="false" outlineLevel="0" collapsed="false">
      <c r="A35" s="6" t="n">
        <v>3</v>
      </c>
      <c r="B35" s="6" t="s">
        <v>86</v>
      </c>
      <c r="C35" s="7" t="s">
        <v>58</v>
      </c>
      <c r="D35" s="22" t="n">
        <v>1</v>
      </c>
      <c r="E35" s="23" t="n">
        <v>100000</v>
      </c>
      <c r="F35" s="23" t="n">
        <f aca="false">E35*18%</f>
        <v>18000</v>
      </c>
      <c r="G35" s="23" t="n">
        <f aca="false">E35+F35</f>
        <v>118000</v>
      </c>
      <c r="H35" s="24" t="n">
        <f aca="false">G35/83</f>
        <v>1421.68674698795</v>
      </c>
    </row>
    <row r="36" customFormat="false" ht="12.8" hidden="false" customHeight="false" outlineLevel="0" collapsed="false">
      <c r="A36" s="6" t="n">
        <v>4</v>
      </c>
      <c r="B36" s="6" t="s">
        <v>87</v>
      </c>
      <c r="C36" s="7" t="s">
        <v>58</v>
      </c>
      <c r="D36" s="22" t="n">
        <v>1</v>
      </c>
      <c r="E36" s="23" t="n">
        <v>20000</v>
      </c>
      <c r="F36" s="23" t="n">
        <f aca="false">E36*18%</f>
        <v>3600</v>
      </c>
      <c r="G36" s="23" t="n">
        <f aca="false">E36+F36</f>
        <v>23600</v>
      </c>
      <c r="H36" s="24" t="n">
        <f aca="false">G36/83</f>
        <v>284.33734939759</v>
      </c>
    </row>
    <row r="37" customFormat="false" ht="12.8" hidden="false" customHeight="false" outlineLevel="0" collapsed="false">
      <c r="A37" s="6" t="n">
        <v>5</v>
      </c>
      <c r="B37" s="6" t="s">
        <v>88</v>
      </c>
      <c r="C37" s="7" t="s">
        <v>58</v>
      </c>
      <c r="D37" s="22" t="n">
        <v>1</v>
      </c>
      <c r="E37" s="23" t="n">
        <v>25000</v>
      </c>
      <c r="F37" s="23" t="n">
        <f aca="false">E37*18%</f>
        <v>4500</v>
      </c>
      <c r="G37" s="23" t="n">
        <f aca="false">E37+F37</f>
        <v>29500</v>
      </c>
      <c r="H37" s="24" t="n">
        <f aca="false">G37/83</f>
        <v>355.421686746988</v>
      </c>
    </row>
    <row r="38" customFormat="false" ht="12.8" hidden="false" customHeight="false" outlineLevel="0" collapsed="false">
      <c r="A38" s="6" t="n">
        <v>6</v>
      </c>
      <c r="B38" s="6" t="s">
        <v>89</v>
      </c>
      <c r="C38" s="7" t="s">
        <v>58</v>
      </c>
      <c r="D38" s="22" t="n">
        <v>1</v>
      </c>
      <c r="E38" s="23" t="n">
        <v>10000</v>
      </c>
      <c r="F38" s="23" t="n">
        <f aca="false">E38*18%</f>
        <v>1800</v>
      </c>
      <c r="G38" s="23" t="n">
        <f aca="false">E38+F38</f>
        <v>11800</v>
      </c>
      <c r="H38" s="24" t="n">
        <f aca="false">G38/83</f>
        <v>142.168674698795</v>
      </c>
    </row>
    <row r="39" customFormat="false" ht="12.8" hidden="false" customHeight="false" outlineLevel="0" collapsed="false">
      <c r="A39" s="6" t="n">
        <v>7</v>
      </c>
      <c r="B39" s="6" t="s">
        <v>90</v>
      </c>
      <c r="C39" s="7" t="s">
        <v>58</v>
      </c>
      <c r="D39" s="22" t="n">
        <v>1</v>
      </c>
      <c r="E39" s="23" t="n">
        <v>25000</v>
      </c>
      <c r="F39" s="23" t="n">
        <f aca="false">E39*18%</f>
        <v>4500</v>
      </c>
      <c r="G39" s="23" t="n">
        <f aca="false">E39+F39</f>
        <v>29500</v>
      </c>
      <c r="H39" s="24" t="n">
        <f aca="false">G39/83</f>
        <v>355.421686746988</v>
      </c>
    </row>
    <row r="40" customFormat="false" ht="12.8" hidden="false" customHeight="false" outlineLevel="0" collapsed="false">
      <c r="A40" s="25"/>
      <c r="B40" s="25"/>
      <c r="C40" s="25"/>
      <c r="D40" s="25"/>
      <c r="E40" s="25"/>
      <c r="F40" s="25"/>
      <c r="G40" s="25"/>
      <c r="H40" s="28"/>
    </row>
    <row r="41" customFormat="false" ht="12.8" hidden="false" customHeight="false" outlineLevel="0" collapsed="false">
      <c r="A41" s="6" t="n">
        <v>1</v>
      </c>
      <c r="B41" s="6" t="s">
        <v>91</v>
      </c>
      <c r="C41" s="7" t="s">
        <v>58</v>
      </c>
      <c r="D41" s="22" t="n">
        <v>1</v>
      </c>
      <c r="E41" s="23" t="n">
        <v>15000</v>
      </c>
      <c r="F41" s="23" t="n">
        <f aca="false">E41*18%</f>
        <v>2700</v>
      </c>
      <c r="G41" s="23" t="n">
        <f aca="false">E41+F41</f>
        <v>17700</v>
      </c>
      <c r="H41" s="24" t="n">
        <f aca="false">G41/83</f>
        <v>213.253012048193</v>
      </c>
    </row>
    <row r="42" customFormat="false" ht="12.8" hidden="false" customHeight="false" outlineLevel="0" collapsed="false">
      <c r="A42" s="6" t="n">
        <v>2</v>
      </c>
      <c r="B42" s="6" t="s">
        <v>92</v>
      </c>
      <c r="C42" s="7" t="s">
        <v>58</v>
      </c>
      <c r="D42" s="22" t="n">
        <v>1</v>
      </c>
      <c r="E42" s="23" t="n">
        <v>400000</v>
      </c>
      <c r="F42" s="23" t="n">
        <f aca="false">E42*18%</f>
        <v>72000</v>
      </c>
      <c r="G42" s="23" t="n">
        <f aca="false">E42+F42</f>
        <v>472000</v>
      </c>
      <c r="H42" s="24" t="n">
        <f aca="false">G42/83</f>
        <v>5686.74698795181</v>
      </c>
    </row>
    <row r="43" customFormat="false" ht="12.8" hidden="false" customHeight="false" outlineLevel="0" collapsed="false">
      <c r="A43" s="6" t="n">
        <v>3</v>
      </c>
      <c r="B43" s="6" t="s">
        <v>93</v>
      </c>
      <c r="C43" s="7" t="s">
        <v>58</v>
      </c>
      <c r="D43" s="22" t="n">
        <v>1</v>
      </c>
      <c r="E43" s="23" t="n">
        <v>100000</v>
      </c>
      <c r="F43" s="23" t="n">
        <f aca="false">E43*18%</f>
        <v>18000</v>
      </c>
      <c r="G43" s="23" t="n">
        <f aca="false">E43+F43</f>
        <v>118000</v>
      </c>
      <c r="H43" s="24" t="n">
        <f aca="false">G43/83</f>
        <v>1421.68674698795</v>
      </c>
    </row>
    <row r="44" customFormat="false" ht="12.8" hidden="false" customHeight="false" outlineLevel="0" collapsed="false">
      <c r="A44" s="6" t="n">
        <v>4</v>
      </c>
      <c r="B44" s="6" t="s">
        <v>94</v>
      </c>
      <c r="C44" s="7" t="s">
        <v>58</v>
      </c>
      <c r="D44" s="22" t="n">
        <v>1</v>
      </c>
      <c r="E44" s="23" t="n">
        <v>20000</v>
      </c>
      <c r="F44" s="23" t="n">
        <f aca="false">E44*18%</f>
        <v>3600</v>
      </c>
      <c r="G44" s="23" t="n">
        <f aca="false">E44+F44</f>
        <v>23600</v>
      </c>
      <c r="H44" s="24" t="n">
        <f aca="false">G44/83</f>
        <v>284.33734939759</v>
      </c>
    </row>
    <row r="45" customFormat="false" ht="12.8" hidden="false" customHeight="false" outlineLevel="0" collapsed="false">
      <c r="A45" s="6" t="n">
        <v>5</v>
      </c>
      <c r="B45" s="6" t="s">
        <v>95</v>
      </c>
      <c r="C45" s="7" t="s">
        <v>58</v>
      </c>
      <c r="D45" s="22" t="n">
        <v>1</v>
      </c>
      <c r="E45" s="23" t="n">
        <v>25000</v>
      </c>
      <c r="F45" s="23" t="n">
        <f aca="false">E45*18%</f>
        <v>4500</v>
      </c>
      <c r="G45" s="23" t="n">
        <f aca="false">E45+F45</f>
        <v>29500</v>
      </c>
      <c r="H45" s="24" t="n">
        <f aca="false">G45/83</f>
        <v>355.421686746988</v>
      </c>
    </row>
    <row r="46" customFormat="false" ht="12.8" hidden="false" customHeight="false" outlineLevel="0" collapsed="false">
      <c r="A46" s="6" t="n">
        <v>6</v>
      </c>
      <c r="B46" s="6" t="s">
        <v>96</v>
      </c>
      <c r="C46" s="7" t="s">
        <v>58</v>
      </c>
      <c r="D46" s="22" t="n">
        <v>1</v>
      </c>
      <c r="E46" s="23" t="n">
        <v>10000</v>
      </c>
      <c r="F46" s="23" t="n">
        <f aca="false">E46*18%</f>
        <v>1800</v>
      </c>
      <c r="G46" s="23" t="n">
        <f aca="false">E46+F46</f>
        <v>11800</v>
      </c>
      <c r="H46" s="24" t="n">
        <f aca="false">G46/83</f>
        <v>142.168674698795</v>
      </c>
    </row>
    <row r="47" customFormat="false" ht="12.8" hidden="false" customHeight="false" outlineLevel="0" collapsed="false">
      <c r="A47" s="6" t="n">
        <v>7</v>
      </c>
      <c r="B47" s="6" t="s">
        <v>97</v>
      </c>
      <c r="C47" s="7" t="s">
        <v>58</v>
      </c>
      <c r="D47" s="22" t="n">
        <v>1</v>
      </c>
      <c r="E47" s="23" t="n">
        <v>25000</v>
      </c>
      <c r="F47" s="23" t="n">
        <f aca="false">E47*18%</f>
        <v>4500</v>
      </c>
      <c r="G47" s="23" t="n">
        <f aca="false">E47+F47</f>
        <v>29500</v>
      </c>
      <c r="H47" s="24" t="n">
        <f aca="false">G47/83</f>
        <v>355.421686746988</v>
      </c>
    </row>
    <row r="48" customFormat="false" ht="12.8" hidden="false" customHeight="false" outlineLevel="0" collapsed="false">
      <c r="A48" s="25"/>
      <c r="B48" s="25"/>
      <c r="C48" s="25"/>
      <c r="D48" s="25"/>
      <c r="E48" s="25"/>
      <c r="F48" s="25"/>
      <c r="G48" s="25"/>
      <c r="H48" s="28"/>
    </row>
    <row r="49" customFormat="false" ht="12.8" hidden="false" customHeight="false" outlineLevel="0" collapsed="false">
      <c r="A49" s="6" t="n">
        <v>1</v>
      </c>
      <c r="B49" s="6" t="s">
        <v>98</v>
      </c>
      <c r="C49" s="7" t="s">
        <v>58</v>
      </c>
      <c r="D49" s="22" t="n">
        <v>1</v>
      </c>
      <c r="E49" s="23" t="n">
        <v>500000</v>
      </c>
      <c r="F49" s="23" t="n">
        <f aca="false">E49*18%</f>
        <v>90000</v>
      </c>
      <c r="G49" s="23" t="n">
        <f aca="false">E49+F49</f>
        <v>590000</v>
      </c>
      <c r="H49" s="24" t="n">
        <f aca="false">G49/83</f>
        <v>7108.43373493976</v>
      </c>
    </row>
    <row r="50" customFormat="false" ht="12.8" hidden="false" customHeight="false" outlineLevel="0" collapsed="false">
      <c r="A50" s="6" t="n">
        <v>2</v>
      </c>
      <c r="B50" s="6" t="s">
        <v>99</v>
      </c>
      <c r="C50" s="7" t="s">
        <v>100</v>
      </c>
      <c r="D50" s="22" t="n">
        <v>1</v>
      </c>
      <c r="E50" s="23" t="n">
        <v>250000</v>
      </c>
      <c r="F50" s="9" t="s">
        <v>101</v>
      </c>
      <c r="G50" s="23" t="n">
        <f aca="false">E50</f>
        <v>250000</v>
      </c>
      <c r="H50" s="24" t="n">
        <f aca="false">G50/83</f>
        <v>3012.04819277108</v>
      </c>
    </row>
    <row r="51" customFormat="false" ht="17.35" hidden="false" customHeight="false" outlineLevel="0" collapsed="false">
      <c r="A51" s="15" t="s">
        <v>102</v>
      </c>
      <c r="B51" s="15"/>
      <c r="C51" s="15"/>
      <c r="D51" s="15"/>
      <c r="E51" s="29" t="n">
        <f aca="false">SUM(E3:E47)</f>
        <v>3255000</v>
      </c>
      <c r="F51" s="29" t="n">
        <f aca="false">SUM(F3:F47)</f>
        <v>585900</v>
      </c>
      <c r="G51" s="29" t="n">
        <f aca="false">SUM(G3:G50)</f>
        <v>4680900</v>
      </c>
      <c r="H51" s="30" t="n">
        <f aca="false">SUM(H3:H50)</f>
        <v>56396.3855421687</v>
      </c>
    </row>
    <row r="52" customFormat="false" ht="12.8" hidden="false" customHeight="false" outlineLevel="0" collapsed="false">
      <c r="E52" s="18"/>
      <c r="F52" s="18"/>
      <c r="H52" s="31"/>
    </row>
  </sheetData>
  <mergeCells count="2">
    <mergeCell ref="A1:H1"/>
    <mergeCell ref="A51:D5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8" activeCellId="0" sqref="K1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6.58"/>
    <col collapsed="false" customWidth="true" hidden="false" outlineLevel="0" max="2" min="2" style="1" width="49.28"/>
    <col collapsed="false" customWidth="true" hidden="false" outlineLevel="0" max="4" min="4" style="1" width="19.23"/>
    <col collapsed="false" customWidth="true" hidden="false" outlineLevel="0" max="5" min="5" style="1" width="17.7"/>
    <col collapsed="false" customWidth="true" hidden="false" outlineLevel="0" max="6" min="6" style="1" width="19.23"/>
    <col collapsed="false" customWidth="true" hidden="false" outlineLevel="0" max="7" min="7" style="1" width="15.2"/>
  </cols>
  <sheetData>
    <row r="1" customFormat="false" ht="12.8" hidden="false" customHeight="false" outlineLevel="0" collapsed="false">
      <c r="A1" s="21" t="s">
        <v>103</v>
      </c>
      <c r="B1" s="21"/>
      <c r="C1" s="21"/>
      <c r="D1" s="21"/>
      <c r="E1" s="21"/>
      <c r="F1" s="21"/>
      <c r="G1" s="21"/>
    </row>
    <row r="2" customFormat="false" ht="12.8" hidden="false" customHeight="false" outlineLevel="0" collapsed="false">
      <c r="A2" s="3" t="s">
        <v>49</v>
      </c>
      <c r="B2" s="4" t="s">
        <v>50</v>
      </c>
      <c r="C2" s="4" t="s">
        <v>52</v>
      </c>
      <c r="D2" s="4" t="s">
        <v>53</v>
      </c>
      <c r="E2" s="4" t="s">
        <v>104</v>
      </c>
      <c r="F2" s="4" t="s">
        <v>55</v>
      </c>
      <c r="G2" s="4" t="s">
        <v>56</v>
      </c>
    </row>
    <row r="3" customFormat="false" ht="12.8" hidden="false" customHeight="false" outlineLevel="0" collapsed="false">
      <c r="A3" s="6" t="n">
        <v>1</v>
      </c>
      <c r="B3" s="6" t="s">
        <v>105</v>
      </c>
      <c r="C3" s="22" t="n">
        <v>1</v>
      </c>
      <c r="D3" s="23" t="n">
        <v>200000</v>
      </c>
      <c r="E3" s="23" t="n">
        <f aca="false">D3*18%</f>
        <v>36000</v>
      </c>
      <c r="F3" s="23" t="n">
        <f aca="false">D3+E3</f>
        <v>236000</v>
      </c>
      <c r="G3" s="24" t="n">
        <f aca="false">F3/83</f>
        <v>2843.3734939759</v>
      </c>
    </row>
    <row r="4" customFormat="false" ht="12.8" hidden="false" customHeight="false" outlineLevel="0" collapsed="false">
      <c r="A4" s="6" t="n">
        <v>2</v>
      </c>
      <c r="B4" s="6" t="s">
        <v>106</v>
      </c>
      <c r="C4" s="22" t="n">
        <v>1</v>
      </c>
      <c r="D4" s="23" t="n">
        <v>100000</v>
      </c>
      <c r="E4" s="23" t="n">
        <f aca="false">D4*18%</f>
        <v>18000</v>
      </c>
      <c r="F4" s="23" t="n">
        <f aca="false">D4+E4</f>
        <v>118000</v>
      </c>
      <c r="G4" s="24" t="n">
        <f aca="false">F4/83</f>
        <v>1421.68674698795</v>
      </c>
    </row>
    <row r="5" customFormat="false" ht="12.8" hidden="false" customHeight="false" outlineLevel="0" collapsed="false">
      <c r="A5" s="6" t="n">
        <v>3</v>
      </c>
      <c r="B5" s="6" t="s">
        <v>107</v>
      </c>
      <c r="C5" s="22" t="n">
        <v>1</v>
      </c>
      <c r="D5" s="23" t="n">
        <v>50000</v>
      </c>
      <c r="E5" s="23" t="n">
        <f aca="false">D5*18%</f>
        <v>9000</v>
      </c>
      <c r="F5" s="23" t="n">
        <f aca="false">D5+E5</f>
        <v>59000</v>
      </c>
      <c r="G5" s="24" t="n">
        <f aca="false">F5/83</f>
        <v>710.843373493976</v>
      </c>
    </row>
    <row r="6" customFormat="false" ht="12.8" hidden="false" customHeight="false" outlineLevel="0" collapsed="false">
      <c r="A6" s="6" t="n">
        <v>4</v>
      </c>
      <c r="B6" s="6" t="s">
        <v>108</v>
      </c>
      <c r="C6" s="22" t="n">
        <v>1</v>
      </c>
      <c r="D6" s="32" t="n">
        <v>25000</v>
      </c>
      <c r="E6" s="23" t="n">
        <f aca="false">D6*18%</f>
        <v>4500</v>
      </c>
      <c r="F6" s="23" t="n">
        <f aca="false">D6+E6</f>
        <v>29500</v>
      </c>
      <c r="G6" s="24" t="n">
        <f aca="false">F6/83</f>
        <v>355.421686746988</v>
      </c>
    </row>
    <row r="7" customFormat="false" ht="12.8" hidden="false" customHeight="false" outlineLevel="0" collapsed="false">
      <c r="A7" s="6" t="n">
        <v>5</v>
      </c>
      <c r="B7" s="6" t="s">
        <v>109</v>
      </c>
      <c r="C7" s="22" t="n">
        <v>1</v>
      </c>
      <c r="D7" s="23" t="n">
        <v>25000</v>
      </c>
      <c r="E7" s="23" t="n">
        <f aca="false">D7*18%</f>
        <v>4500</v>
      </c>
      <c r="F7" s="23" t="n">
        <f aca="false">D7+E7</f>
        <v>29500</v>
      </c>
      <c r="G7" s="24" t="n">
        <f aca="false">F7/83</f>
        <v>355.421686746988</v>
      </c>
    </row>
    <row r="8" customFormat="false" ht="12.8" hidden="false" customHeight="false" outlineLevel="0" collapsed="false">
      <c r="A8" s="6" t="n">
        <v>6</v>
      </c>
      <c r="B8" s="6" t="s">
        <v>110</v>
      </c>
      <c r="C8" s="22" t="n">
        <v>1</v>
      </c>
      <c r="D8" s="23" t="n">
        <v>300000</v>
      </c>
      <c r="E8" s="23" t="n">
        <f aca="false">D8*18%</f>
        <v>54000</v>
      </c>
      <c r="F8" s="23" t="n">
        <f aca="false">D8+E8</f>
        <v>354000</v>
      </c>
      <c r="G8" s="24" t="n">
        <f aca="false">F8/83</f>
        <v>4265.06024096386</v>
      </c>
    </row>
    <row r="9" customFormat="false" ht="12.8" hidden="false" customHeight="false" outlineLevel="0" collapsed="false">
      <c r="A9" s="6" t="n">
        <v>7</v>
      </c>
      <c r="B9" s="6" t="s">
        <v>111</v>
      </c>
      <c r="C9" s="22" t="n">
        <v>1</v>
      </c>
      <c r="D9" s="23" t="n">
        <v>50000</v>
      </c>
      <c r="E9" s="23" t="n">
        <f aca="false">D9*18%</f>
        <v>9000</v>
      </c>
      <c r="F9" s="23" t="n">
        <f aca="false">D9+E9</f>
        <v>59000</v>
      </c>
      <c r="G9" s="24" t="n">
        <f aca="false">F9/83</f>
        <v>710.843373493976</v>
      </c>
    </row>
    <row r="10" customFormat="false" ht="12.8" hidden="false" customHeight="false" outlineLevel="0" collapsed="false">
      <c r="A10" s="6" t="n">
        <v>8</v>
      </c>
      <c r="B10" s="6" t="s">
        <v>112</v>
      </c>
      <c r="C10" s="22" t="n">
        <v>1</v>
      </c>
      <c r="D10" s="23" t="n">
        <v>50000</v>
      </c>
      <c r="E10" s="23" t="n">
        <f aca="false">D10*18%</f>
        <v>9000</v>
      </c>
      <c r="F10" s="23" t="n">
        <f aca="false">D10+E10</f>
        <v>59000</v>
      </c>
      <c r="G10" s="24" t="n">
        <f aca="false">F10/83</f>
        <v>710.843373493976</v>
      </c>
    </row>
    <row r="11" customFormat="false" ht="12.8" hidden="false" customHeight="false" outlineLevel="0" collapsed="false">
      <c r="A11" s="6" t="n">
        <v>9</v>
      </c>
      <c r="B11" s="6" t="s">
        <v>113</v>
      </c>
      <c r="C11" s="22" t="n">
        <v>1</v>
      </c>
      <c r="D11" s="23" t="n">
        <v>50000</v>
      </c>
      <c r="E11" s="23" t="n">
        <f aca="false">D11*18%</f>
        <v>9000</v>
      </c>
      <c r="F11" s="23" t="n">
        <f aca="false">D11+E11</f>
        <v>59000</v>
      </c>
      <c r="G11" s="24" t="n">
        <f aca="false">F11/83</f>
        <v>710.843373493976</v>
      </c>
    </row>
    <row r="12" customFormat="false" ht="12.8" hidden="false" customHeight="false" outlineLevel="0" collapsed="false">
      <c r="A12" s="6" t="n">
        <v>10</v>
      </c>
      <c r="B12" s="6" t="s">
        <v>114</v>
      </c>
      <c r="C12" s="22" t="n">
        <v>1</v>
      </c>
      <c r="D12" s="23" t="n">
        <v>50000</v>
      </c>
      <c r="E12" s="23" t="n">
        <f aca="false">D12*18%</f>
        <v>9000</v>
      </c>
      <c r="F12" s="23" t="n">
        <f aca="false">D12+E12</f>
        <v>59000</v>
      </c>
      <c r="G12" s="24" t="n">
        <f aca="false">F12/83</f>
        <v>710.843373493976</v>
      </c>
    </row>
    <row r="13" customFormat="false" ht="12.8" hidden="false" customHeight="false" outlineLevel="0" collapsed="false">
      <c r="A13" s="6" t="n">
        <v>11</v>
      </c>
      <c r="B13" s="6" t="s">
        <v>115</v>
      </c>
      <c r="C13" s="22" t="n">
        <v>1</v>
      </c>
      <c r="D13" s="23" t="n">
        <v>100000</v>
      </c>
      <c r="E13" s="23" t="n">
        <f aca="false">D13*18%</f>
        <v>18000</v>
      </c>
      <c r="F13" s="23" t="n">
        <f aca="false">D13+E13</f>
        <v>118000</v>
      </c>
      <c r="G13" s="24" t="n">
        <f aca="false">F13/83</f>
        <v>1421.68674698795</v>
      </c>
    </row>
    <row r="14" customFormat="false" ht="12.8" hidden="false" customHeight="false" outlineLevel="0" collapsed="false">
      <c r="A14" s="6" t="n">
        <v>12</v>
      </c>
      <c r="B14" s="6" t="s">
        <v>116</v>
      </c>
      <c r="C14" s="22" t="n">
        <v>1</v>
      </c>
      <c r="D14" s="23" t="n">
        <v>30000</v>
      </c>
      <c r="E14" s="23" t="n">
        <f aca="false">D14*18%</f>
        <v>5400</v>
      </c>
      <c r="F14" s="23" t="n">
        <f aca="false">D14+E14</f>
        <v>35400</v>
      </c>
      <c r="G14" s="24" t="n">
        <f aca="false">F14/83</f>
        <v>426.506024096386</v>
      </c>
    </row>
    <row r="15" customFormat="false" ht="12.8" hidden="false" customHeight="false" outlineLevel="0" collapsed="false">
      <c r="A15" s="6" t="n">
        <v>13</v>
      </c>
      <c r="B15" s="6" t="s">
        <v>117</v>
      </c>
      <c r="C15" s="22" t="n">
        <v>1</v>
      </c>
      <c r="D15" s="23" t="n">
        <v>30000</v>
      </c>
      <c r="E15" s="23" t="n">
        <f aca="false">D15*18%</f>
        <v>5400</v>
      </c>
      <c r="F15" s="23" t="n">
        <f aca="false">D15+E15</f>
        <v>35400</v>
      </c>
      <c r="G15" s="24" t="n">
        <f aca="false">F15/83</f>
        <v>426.506024096386</v>
      </c>
    </row>
    <row r="16" customFormat="false" ht="12.8" hidden="false" customHeight="false" outlineLevel="0" collapsed="false">
      <c r="A16" s="6" t="n">
        <v>14</v>
      </c>
      <c r="B16" s="6" t="s">
        <v>118</v>
      </c>
      <c r="C16" s="22" t="n">
        <v>1</v>
      </c>
      <c r="D16" s="23" t="n">
        <v>30000</v>
      </c>
      <c r="E16" s="23" t="n">
        <f aca="false">D16*18%</f>
        <v>5400</v>
      </c>
      <c r="F16" s="23" t="n">
        <f aca="false">D16+E16</f>
        <v>35400</v>
      </c>
      <c r="G16" s="24" t="n">
        <f aca="false">F16/83</f>
        <v>426.506024096386</v>
      </c>
    </row>
    <row r="17" customFormat="false" ht="12.8" hidden="false" customHeight="false" outlineLevel="0" collapsed="false">
      <c r="A17" s="6" t="n">
        <v>15</v>
      </c>
      <c r="B17" s="6" t="s">
        <v>119</v>
      </c>
      <c r="C17" s="22" t="n">
        <v>1</v>
      </c>
      <c r="D17" s="23" t="n">
        <v>30000</v>
      </c>
      <c r="E17" s="23" t="n">
        <f aca="false">D17*18%</f>
        <v>5400</v>
      </c>
      <c r="F17" s="23" t="n">
        <f aca="false">D17+E17</f>
        <v>35400</v>
      </c>
      <c r="G17" s="24" t="n">
        <f aca="false">F17/83</f>
        <v>426.506024096386</v>
      </c>
    </row>
    <row r="18" customFormat="false" ht="12.8" hidden="false" customHeight="false" outlineLevel="0" collapsed="false">
      <c r="A18" s="6" t="n">
        <v>16</v>
      </c>
      <c r="B18" s="6" t="s">
        <v>120</v>
      </c>
      <c r="C18" s="22" t="n">
        <v>1</v>
      </c>
      <c r="D18" s="23" t="n">
        <v>30000</v>
      </c>
      <c r="E18" s="23" t="n">
        <f aca="false">D18*18%</f>
        <v>5400</v>
      </c>
      <c r="F18" s="23" t="n">
        <f aca="false">D18+E18</f>
        <v>35400</v>
      </c>
      <c r="G18" s="24" t="n">
        <f aca="false">F18/83</f>
        <v>426.506024096386</v>
      </c>
    </row>
    <row r="19" customFormat="false" ht="12.8" hidden="false" customHeight="false" outlineLevel="0" collapsed="false">
      <c r="A19" s="6" t="n">
        <v>17</v>
      </c>
      <c r="B19" s="6" t="s">
        <v>121</v>
      </c>
      <c r="C19" s="22" t="n">
        <v>1</v>
      </c>
      <c r="D19" s="23" t="n">
        <v>30000</v>
      </c>
      <c r="E19" s="23" t="n">
        <f aca="false">D19*18%</f>
        <v>5400</v>
      </c>
      <c r="F19" s="23" t="n">
        <f aca="false">D19+E19</f>
        <v>35400</v>
      </c>
      <c r="G19" s="24" t="n">
        <f aca="false">F19/83</f>
        <v>426.506024096386</v>
      </c>
    </row>
    <row r="20" customFormat="false" ht="12.8" hidden="false" customHeight="false" outlineLevel="0" collapsed="false">
      <c r="A20" s="6" t="n">
        <v>18</v>
      </c>
      <c r="B20" s="6" t="s">
        <v>122</v>
      </c>
      <c r="C20" s="22" t="n">
        <v>1</v>
      </c>
      <c r="D20" s="23" t="n">
        <v>30000</v>
      </c>
      <c r="E20" s="23" t="n">
        <f aca="false">D20*18%</f>
        <v>5400</v>
      </c>
      <c r="F20" s="23" t="n">
        <f aca="false">D20+E20</f>
        <v>35400</v>
      </c>
      <c r="G20" s="24" t="n">
        <f aca="false">F20/83</f>
        <v>426.506024096386</v>
      </c>
    </row>
    <row r="21" customFormat="false" ht="17.35" hidden="false" customHeight="false" outlineLevel="0" collapsed="false">
      <c r="A21" s="15" t="s">
        <v>102</v>
      </c>
      <c r="B21" s="15"/>
      <c r="C21" s="15"/>
      <c r="D21" s="29" t="n">
        <f aca="false">SUM(D3:D20)</f>
        <v>1210000</v>
      </c>
      <c r="E21" s="29" t="n">
        <f aca="false">SUM(E3:E20)</f>
        <v>217800</v>
      </c>
      <c r="F21" s="29" t="n">
        <f aca="false">SUM(F3:F20)</f>
        <v>1427800</v>
      </c>
      <c r="G21" s="30" t="n">
        <f aca="false">SUM(G3:G20)</f>
        <v>17202.4096385542</v>
      </c>
    </row>
  </sheetData>
  <mergeCells count="2">
    <mergeCell ref="A1:G1"/>
    <mergeCell ref="A21:C2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8" activeCellId="0" sqref="C1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6.58"/>
    <col collapsed="false" customWidth="true" hidden="false" outlineLevel="0" max="2" min="2" style="1" width="17.15"/>
    <col collapsed="false" customWidth="true" hidden="false" outlineLevel="0" max="3" min="3" style="1" width="28.83"/>
    <col collapsed="false" customWidth="true" hidden="false" outlineLevel="0" max="4" min="4" style="1" width="30.51"/>
    <col collapsed="false" customWidth="true" hidden="false" outlineLevel="0" max="8" min="8" style="1" width="15.48"/>
  </cols>
  <sheetData>
    <row r="1" customFormat="false" ht="12.8" hidden="false" customHeight="false" outlineLevel="0" collapsed="false">
      <c r="A1" s="21" t="s">
        <v>123</v>
      </c>
      <c r="B1" s="21"/>
      <c r="C1" s="21"/>
      <c r="D1" s="21"/>
      <c r="E1" s="21"/>
      <c r="F1" s="21"/>
      <c r="G1" s="21"/>
      <c r="H1" s="21"/>
      <c r="I1" s="21"/>
    </row>
    <row r="2" customFormat="false" ht="12.8" hidden="false" customHeight="false" outlineLevel="0" collapsed="false">
      <c r="A2" s="3" t="s">
        <v>49</v>
      </c>
      <c r="B2" s="4" t="s">
        <v>124</v>
      </c>
      <c r="C2" s="4" t="s">
        <v>50</v>
      </c>
      <c r="D2" s="4" t="s">
        <v>51</v>
      </c>
      <c r="E2" s="4" t="s">
        <v>52</v>
      </c>
      <c r="F2" s="4" t="s">
        <v>125</v>
      </c>
      <c r="G2" s="4" t="s">
        <v>54</v>
      </c>
      <c r="H2" s="4" t="s">
        <v>55</v>
      </c>
      <c r="I2" s="4"/>
    </row>
    <row r="3" customFormat="false" ht="12.8" hidden="false" customHeight="false" outlineLevel="0" collapsed="false">
      <c r="A3" s="6"/>
      <c r="B3" s="11" t="s">
        <v>126</v>
      </c>
      <c r="C3" s="6" t="s">
        <v>127</v>
      </c>
      <c r="D3" s="33" t="s">
        <v>128</v>
      </c>
      <c r="E3" s="22" t="n">
        <v>1</v>
      </c>
      <c r="F3" s="23" t="n">
        <v>5000</v>
      </c>
      <c r="G3" s="23" t="n">
        <f aca="false">F3*18%</f>
        <v>900</v>
      </c>
      <c r="H3" s="23" t="n">
        <f aca="false">F3+G3</f>
        <v>5900</v>
      </c>
      <c r="I3" s="24" t="n">
        <f aca="false">H3/83</f>
        <v>71.0843373493976</v>
      </c>
    </row>
    <row r="4" customFormat="false" ht="12.8" hidden="false" customHeight="false" outlineLevel="0" collapsed="false">
      <c r="A4" s="6" t="n">
        <v>1</v>
      </c>
      <c r="B4" s="6"/>
      <c r="C4" s="6" t="s">
        <v>129</v>
      </c>
      <c r="D4" s="7" t="s">
        <v>130</v>
      </c>
      <c r="E4" s="22" t="n">
        <v>1</v>
      </c>
      <c r="F4" s="23" t="n">
        <v>5000</v>
      </c>
      <c r="G4" s="23" t="n">
        <f aca="false">F4*18%</f>
        <v>900</v>
      </c>
      <c r="H4" s="23" t="n">
        <f aca="false">F4+G4</f>
        <v>5900</v>
      </c>
      <c r="I4" s="24" t="n">
        <f aca="false">H4/83</f>
        <v>71.0843373493976</v>
      </c>
    </row>
    <row r="5" customFormat="false" ht="12.8" hidden="false" customHeight="false" outlineLevel="0" collapsed="false">
      <c r="A5" s="6" t="n">
        <v>2</v>
      </c>
      <c r="B5" s="6"/>
      <c r="C5" s="6" t="s">
        <v>131</v>
      </c>
      <c r="D5" s="7" t="s">
        <v>130</v>
      </c>
      <c r="E5" s="22" t="n">
        <v>1</v>
      </c>
      <c r="F5" s="23" t="n">
        <v>5000</v>
      </c>
      <c r="G5" s="23" t="n">
        <f aca="false">F5*18%</f>
        <v>900</v>
      </c>
      <c r="H5" s="23" t="n">
        <f aca="false">F5+G5</f>
        <v>5900</v>
      </c>
      <c r="I5" s="24" t="n">
        <f aca="false">H5/83</f>
        <v>71.0843373493976</v>
      </c>
    </row>
    <row r="6" customFormat="false" ht="12.8" hidden="false" customHeight="false" outlineLevel="0" collapsed="false">
      <c r="A6" s="6" t="n">
        <v>3</v>
      </c>
      <c r="B6" s="6"/>
      <c r="C6" s="6" t="s">
        <v>132</v>
      </c>
      <c r="D6" s="7" t="s">
        <v>130</v>
      </c>
      <c r="E6" s="22" t="n">
        <v>1</v>
      </c>
      <c r="F6" s="23" t="n">
        <v>5900</v>
      </c>
      <c r="G6" s="23" t="n">
        <f aca="false">F6*18%</f>
        <v>1062</v>
      </c>
      <c r="H6" s="23" t="n">
        <f aca="false">F6+G6</f>
        <v>6962</v>
      </c>
      <c r="I6" s="24" t="n">
        <f aca="false">H6/83</f>
        <v>83.8795180722892</v>
      </c>
    </row>
    <row r="7" customFormat="false" ht="12.8" hidden="false" customHeight="false" outlineLevel="0" collapsed="false">
      <c r="A7" s="6" t="n">
        <v>4</v>
      </c>
      <c r="B7" s="6"/>
      <c r="C7" s="1" t="s">
        <v>133</v>
      </c>
      <c r="D7" s="7" t="s">
        <v>130</v>
      </c>
      <c r="E7" s="22" t="n">
        <v>1</v>
      </c>
      <c r="F7" s="23" t="n">
        <v>1000</v>
      </c>
      <c r="G7" s="23" t="n">
        <f aca="false">F7*18%</f>
        <v>180</v>
      </c>
      <c r="H7" s="23" t="n">
        <f aca="false">F7+G7</f>
        <v>1180</v>
      </c>
      <c r="I7" s="24" t="n">
        <f aca="false">H7/83</f>
        <v>14.2168674698795</v>
      </c>
    </row>
    <row r="8" customFormat="false" ht="12.8" hidden="false" customHeight="false" outlineLevel="0" collapsed="false">
      <c r="A8" s="6" t="n">
        <v>5</v>
      </c>
      <c r="B8" s="6"/>
      <c r="C8" s="6" t="s">
        <v>134</v>
      </c>
      <c r="D8" s="7" t="s">
        <v>130</v>
      </c>
      <c r="E8" s="22" t="n">
        <v>1</v>
      </c>
      <c r="F8" s="23" t="n">
        <v>15000</v>
      </c>
      <c r="G8" s="23" t="n">
        <f aca="false">F8*18%</f>
        <v>2700</v>
      </c>
      <c r="H8" s="23" t="n">
        <f aca="false">F8+G8</f>
        <v>17700</v>
      </c>
      <c r="I8" s="24" t="n">
        <f aca="false">H8/83</f>
        <v>213.253012048193</v>
      </c>
    </row>
    <row r="9" customFormat="false" ht="12.8" hidden="false" customHeight="false" outlineLevel="0" collapsed="false">
      <c r="A9" s="6" t="n">
        <v>6</v>
      </c>
      <c r="B9" s="6"/>
      <c r="C9" s="6" t="s">
        <v>135</v>
      </c>
      <c r="D9" s="7" t="s">
        <v>130</v>
      </c>
      <c r="E9" s="22" t="n">
        <v>1</v>
      </c>
      <c r="F9" s="23" t="n">
        <v>15000</v>
      </c>
      <c r="G9" s="23" t="n">
        <f aca="false">F9*18%</f>
        <v>2700</v>
      </c>
      <c r="H9" s="23" t="n">
        <f aca="false">F9+G9</f>
        <v>17700</v>
      </c>
      <c r="I9" s="24" t="n">
        <f aca="false">H9/83</f>
        <v>213.253012048193</v>
      </c>
    </row>
    <row r="10" customFormat="false" ht="12.8" hidden="false" customHeight="false" outlineLevel="0" collapsed="false">
      <c r="A10" s="6" t="n">
        <v>7</v>
      </c>
      <c r="B10" s="6"/>
      <c r="C10" s="6" t="s">
        <v>136</v>
      </c>
      <c r="D10" s="7" t="s">
        <v>130</v>
      </c>
      <c r="E10" s="22" t="n">
        <v>1</v>
      </c>
      <c r="F10" s="23" t="n">
        <v>5000</v>
      </c>
      <c r="G10" s="23" t="n">
        <f aca="false">F10*18%</f>
        <v>900</v>
      </c>
      <c r="H10" s="23" t="n">
        <f aca="false">F10+G10</f>
        <v>5900</v>
      </c>
      <c r="I10" s="24" t="n">
        <f aca="false">H10/83</f>
        <v>71.0843373493976</v>
      </c>
    </row>
    <row r="11" customFormat="false" ht="17.35" hidden="false" customHeight="false" outlineLevel="0" collapsed="false">
      <c r="A11" s="15" t="s">
        <v>102</v>
      </c>
      <c r="B11" s="15"/>
      <c r="C11" s="15"/>
      <c r="D11" s="15"/>
      <c r="E11" s="15"/>
      <c r="F11" s="15"/>
      <c r="G11" s="15"/>
      <c r="H11" s="29" t="n">
        <f aca="false">SUM(H3:H10)</f>
        <v>67142</v>
      </c>
      <c r="I11" s="30" t="n">
        <f aca="false">SUM(I3:I10)</f>
        <v>808.939759036145</v>
      </c>
    </row>
  </sheetData>
  <mergeCells count="2">
    <mergeCell ref="A1:I1"/>
    <mergeCell ref="A11:G11"/>
  </mergeCells>
  <hyperlinks>
    <hyperlink ref="D3" r:id="rId1" display="Liberators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9" activeCellId="0" sqref="J19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41.35"/>
    <col collapsed="false" customWidth="true" hidden="false" outlineLevel="0" max="3" min="2" style="1" width="12.15"/>
    <col collapsed="false" customWidth="true" hidden="false" outlineLevel="0" max="4" min="4" style="1" width="17.7"/>
  </cols>
  <sheetData>
    <row r="1" customFormat="false" ht="12.8" hidden="false" customHeight="false" outlineLevel="0" collapsed="false">
      <c r="A1" s="34" t="s">
        <v>137</v>
      </c>
      <c r="B1" s="34"/>
      <c r="C1" s="34"/>
      <c r="D1" s="34"/>
    </row>
    <row r="2" customFormat="false" ht="12.8" hidden="false" customHeight="false" outlineLevel="0" collapsed="false">
      <c r="A2" s="11" t="s">
        <v>138</v>
      </c>
      <c r="B2" s="11" t="s">
        <v>4</v>
      </c>
      <c r="C2" s="11" t="s">
        <v>139</v>
      </c>
      <c r="D2" s="35" t="s">
        <v>102</v>
      </c>
    </row>
    <row r="3" customFormat="false" ht="12.8" hidden="false" customHeight="false" outlineLevel="0" collapsed="false">
      <c r="A3" s="6" t="s">
        <v>140</v>
      </c>
      <c r="B3" s="36" t="n">
        <v>700000</v>
      </c>
      <c r="C3" s="36" t="n">
        <f aca="false">B3*18%</f>
        <v>126000</v>
      </c>
      <c r="D3" s="36" t="n">
        <f aca="false">B3+C3</f>
        <v>826000</v>
      </c>
    </row>
    <row r="4" customFormat="false" ht="17.35" hidden="false" customHeight="false" outlineLevel="0" collapsed="false">
      <c r="A4" s="37" t="s">
        <v>102</v>
      </c>
      <c r="B4" s="37"/>
      <c r="C4" s="37"/>
      <c r="D4" s="38" t="n">
        <f aca="false">SUM(D3:D3)</f>
        <v>826000</v>
      </c>
    </row>
  </sheetData>
  <mergeCells count="2">
    <mergeCell ref="A1:D1"/>
    <mergeCell ref="A4:C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3.4"/>
    <col collapsed="false" customWidth="true" hidden="false" outlineLevel="0" max="2" min="2" style="1" width="8.11"/>
    <col collapsed="false" customWidth="true" hidden="false" outlineLevel="0" max="3" min="3" style="1" width="5.32"/>
    <col collapsed="false" customWidth="true" hidden="false" outlineLevel="0" max="4" min="4" style="1" width="21.46"/>
    <col collapsed="false" customWidth="true" hidden="false" outlineLevel="0" max="5" min="5" style="1" width="31.2"/>
  </cols>
  <sheetData>
    <row r="1" customFormat="false" ht="12.8" hidden="false" customHeight="false" outlineLevel="0" collapsed="false">
      <c r="A1" s="34" t="s">
        <v>141</v>
      </c>
      <c r="B1" s="34"/>
      <c r="C1" s="34"/>
      <c r="D1" s="34"/>
      <c r="E1" s="34"/>
    </row>
    <row r="2" customFormat="false" ht="12.8" hidden="false" customHeight="false" outlineLevel="0" collapsed="false">
      <c r="A2" s="11" t="s">
        <v>138</v>
      </c>
      <c r="B2" s="11" t="s">
        <v>4</v>
      </c>
      <c r="C2" s="11" t="s">
        <v>52</v>
      </c>
      <c r="D2" s="11" t="s">
        <v>102</v>
      </c>
      <c r="E2" s="5" t="s">
        <v>6</v>
      </c>
    </row>
    <row r="3" customFormat="false" ht="12.8" hidden="false" customHeight="false" outlineLevel="0" collapsed="false">
      <c r="A3" s="7" t="s">
        <v>142</v>
      </c>
      <c r="B3" s="32" t="n">
        <v>0</v>
      </c>
      <c r="C3" s="7"/>
      <c r="D3" s="32" t="n">
        <v>0</v>
      </c>
      <c r="E3" s="6" t="s">
        <v>143</v>
      </c>
    </row>
    <row r="4" customFormat="false" ht="12.8" hidden="false" customHeight="false" outlineLevel="0" collapsed="false">
      <c r="A4" s="7" t="s">
        <v>144</v>
      </c>
      <c r="B4" s="32" t="n">
        <v>0</v>
      </c>
      <c r="C4" s="7"/>
      <c r="D4" s="32" t="n">
        <v>0</v>
      </c>
      <c r="E4" s="6" t="s">
        <v>143</v>
      </c>
    </row>
    <row r="5" customFormat="false" ht="12.8" hidden="false" customHeight="false" outlineLevel="0" collapsed="false">
      <c r="A5" s="7" t="s">
        <v>145</v>
      </c>
      <c r="B5" s="32" t="n">
        <v>0</v>
      </c>
      <c r="C5" s="7"/>
      <c r="D5" s="32" t="n">
        <v>0</v>
      </c>
      <c r="E5" s="6" t="s">
        <v>143</v>
      </c>
    </row>
    <row r="6" customFormat="false" ht="12.8" hidden="false" customHeight="false" outlineLevel="0" collapsed="false">
      <c r="A6" s="7" t="s">
        <v>146</v>
      </c>
      <c r="B6" s="32" t="n">
        <v>0</v>
      </c>
      <c r="C6" s="7"/>
      <c r="D6" s="32" t="n">
        <v>0</v>
      </c>
      <c r="E6" s="6" t="s">
        <v>143</v>
      </c>
    </row>
    <row r="7" customFormat="false" ht="17.35" hidden="false" customHeight="false" outlineLevel="0" collapsed="false">
      <c r="A7" s="15" t="s">
        <v>102</v>
      </c>
      <c r="B7" s="15"/>
      <c r="C7" s="15"/>
      <c r="D7" s="39" t="n">
        <f aca="false">SUM(D3:D5)</f>
        <v>0</v>
      </c>
      <c r="E7" s="6"/>
    </row>
    <row r="8" customFormat="false" ht="12.8" hidden="false" customHeight="false" outlineLevel="0" collapsed="false">
      <c r="D8" s="18"/>
    </row>
  </sheetData>
  <mergeCells count="2">
    <mergeCell ref="A1:E1"/>
    <mergeCell ref="A7:C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3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3" activeCellId="0" sqref="F3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6.3"/>
    <col collapsed="false" customWidth="true" hidden="false" outlineLevel="0" max="2" min="2" style="1" width="78.21"/>
    <col collapsed="false" customWidth="true" hidden="false" outlineLevel="0" max="3" min="3" style="1" width="16.04"/>
    <col collapsed="false" customWidth="true" hidden="false" outlineLevel="0" max="4" min="4" style="1" width="21.46"/>
    <col collapsed="false" customWidth="true" hidden="false" outlineLevel="0" max="5" min="5" style="1" width="12.15"/>
    <col collapsed="false" customWidth="true" hidden="false" outlineLevel="0" max="6" min="6" style="1" width="21.46"/>
    <col collapsed="false" customWidth="true" hidden="false" outlineLevel="0" max="7" min="7" style="1" width="31.89"/>
  </cols>
  <sheetData>
    <row r="1" customFormat="false" ht="12.8" hidden="false" customHeight="false" outlineLevel="0" collapsed="false">
      <c r="A1" s="21" t="s">
        <v>147</v>
      </c>
      <c r="B1" s="21"/>
      <c r="C1" s="21"/>
      <c r="D1" s="21"/>
      <c r="E1" s="21"/>
      <c r="F1" s="21"/>
      <c r="G1" s="21"/>
    </row>
    <row r="2" customFormat="false" ht="12.8" hidden="false" customHeight="false" outlineLevel="0" collapsed="false">
      <c r="A2" s="3" t="s">
        <v>148</v>
      </c>
      <c r="B2" s="4" t="s">
        <v>50</v>
      </c>
      <c r="C2" s="4" t="s">
        <v>149</v>
      </c>
      <c r="D2" s="4" t="s">
        <v>150</v>
      </c>
      <c r="E2" s="4" t="s">
        <v>139</v>
      </c>
      <c r="F2" s="4" t="s">
        <v>102</v>
      </c>
      <c r="G2" s="4" t="s">
        <v>151</v>
      </c>
    </row>
    <row r="3" customFormat="false" ht="12.8" hidden="false" customHeight="false" outlineLevel="0" collapsed="false">
      <c r="A3" s="40"/>
      <c r="B3" s="41" t="s">
        <v>152</v>
      </c>
      <c r="C3" s="40"/>
      <c r="D3" s="40"/>
      <c r="E3" s="40"/>
      <c r="F3" s="40"/>
      <c r="G3" s="40"/>
    </row>
    <row r="4" customFormat="false" ht="12.8" hidden="false" customHeight="false" outlineLevel="0" collapsed="false">
      <c r="A4" s="42" t="n">
        <v>1</v>
      </c>
      <c r="B4" s="42" t="s">
        <v>153</v>
      </c>
      <c r="C4" s="23" t="n">
        <v>150000</v>
      </c>
      <c r="D4" s="23" t="n">
        <f aca="false">C4*12</f>
        <v>1800000</v>
      </c>
      <c r="E4" s="9" t="s">
        <v>101</v>
      </c>
      <c r="F4" s="43" t="n">
        <f aca="false">D4</f>
        <v>1800000</v>
      </c>
      <c r="G4" s="33" t="s">
        <v>100</v>
      </c>
    </row>
    <row r="5" customFormat="false" ht="12.8" hidden="false" customHeight="false" outlineLevel="0" collapsed="false">
      <c r="A5" s="42" t="n">
        <v>2</v>
      </c>
      <c r="B5" s="42" t="s">
        <v>154</v>
      </c>
      <c r="C5" s="23" t="n">
        <v>80000</v>
      </c>
      <c r="D5" s="23" t="n">
        <f aca="false">C5*12</f>
        <v>960000</v>
      </c>
      <c r="E5" s="9" t="s">
        <v>101</v>
      </c>
      <c r="F5" s="43" t="n">
        <f aca="false">D5</f>
        <v>960000</v>
      </c>
      <c r="G5" s="33" t="s">
        <v>155</v>
      </c>
    </row>
    <row r="6" customFormat="false" ht="12.8" hidden="false" customHeight="false" outlineLevel="0" collapsed="false">
      <c r="A6" s="42" t="n">
        <v>3</v>
      </c>
      <c r="B6" s="42" t="s">
        <v>156</v>
      </c>
      <c r="C6" s="23" t="n">
        <v>11800</v>
      </c>
      <c r="D6" s="23" t="n">
        <f aca="false">C6*12</f>
        <v>141600</v>
      </c>
      <c r="E6" s="9" t="s">
        <v>101</v>
      </c>
      <c r="F6" s="43" t="n">
        <f aca="false">D6</f>
        <v>141600</v>
      </c>
      <c r="G6" s="33" t="s">
        <v>157</v>
      </c>
    </row>
    <row r="7" customFormat="false" ht="12.8" hidden="false" customHeight="false" outlineLevel="0" collapsed="false">
      <c r="A7" s="42" t="n">
        <v>4</v>
      </c>
      <c r="B7" s="44" t="s">
        <v>158</v>
      </c>
      <c r="C7" s="23" t="n">
        <v>6000</v>
      </c>
      <c r="D7" s="23" t="n">
        <f aca="false">C7*12</f>
        <v>72000</v>
      </c>
      <c r="E7" s="9" t="s">
        <v>101</v>
      </c>
      <c r="F7" s="43" t="n">
        <f aca="false">D7</f>
        <v>72000</v>
      </c>
      <c r="G7" s="33" t="s">
        <v>159</v>
      </c>
    </row>
    <row r="8" customFormat="false" ht="12.8" hidden="false" customHeight="false" outlineLevel="0" collapsed="false">
      <c r="A8" s="42" t="n">
        <v>5</v>
      </c>
      <c r="B8" s="42" t="s">
        <v>160</v>
      </c>
      <c r="C8" s="23" t="n">
        <v>14160</v>
      </c>
      <c r="D8" s="23" t="n">
        <f aca="false">C8*12</f>
        <v>169920</v>
      </c>
      <c r="E8" s="9" t="s">
        <v>101</v>
      </c>
      <c r="F8" s="43" t="n">
        <f aca="false">D8</f>
        <v>169920</v>
      </c>
      <c r="G8" s="33" t="s">
        <v>161</v>
      </c>
    </row>
    <row r="9" customFormat="false" ht="12.8" hidden="false" customHeight="false" outlineLevel="0" collapsed="false">
      <c r="A9" s="42" t="n">
        <v>6</v>
      </c>
      <c r="B9" s="6" t="s">
        <v>162</v>
      </c>
      <c r="C9" s="23" t="n">
        <v>6000</v>
      </c>
      <c r="D9" s="23" t="n">
        <f aca="false">C9*12</f>
        <v>72000</v>
      </c>
      <c r="E9" s="9" t="s">
        <v>101</v>
      </c>
      <c r="F9" s="43" t="n">
        <f aca="false">D9</f>
        <v>72000</v>
      </c>
      <c r="G9" s="45" t="s">
        <v>163</v>
      </c>
    </row>
    <row r="10" customFormat="false" ht="12.8" hidden="false" customHeight="false" outlineLevel="0" collapsed="false">
      <c r="A10" s="42" t="n">
        <v>7</v>
      </c>
      <c r="B10" s="42" t="s">
        <v>164</v>
      </c>
      <c r="C10" s="23" t="n">
        <v>6000</v>
      </c>
      <c r="D10" s="23" t="n">
        <f aca="false">C10*12</f>
        <v>72000</v>
      </c>
      <c r="E10" s="9" t="s">
        <v>101</v>
      </c>
      <c r="F10" s="43" t="n">
        <f aca="false">D10</f>
        <v>72000</v>
      </c>
      <c r="G10" s="33" t="s">
        <v>165</v>
      </c>
    </row>
    <row r="11" customFormat="false" ht="12.8" hidden="false" customHeight="false" outlineLevel="0" collapsed="false">
      <c r="A11" s="42" t="n">
        <v>8</v>
      </c>
      <c r="B11" s="42" t="s">
        <v>166</v>
      </c>
      <c r="C11" s="23" t="n">
        <v>14160</v>
      </c>
      <c r="D11" s="23" t="n">
        <f aca="false">C11*12</f>
        <v>169920</v>
      </c>
      <c r="E11" s="9" t="s">
        <v>101</v>
      </c>
      <c r="F11" s="43" t="n">
        <f aca="false">D11</f>
        <v>169920</v>
      </c>
      <c r="G11" s="33" t="s">
        <v>167</v>
      </c>
    </row>
    <row r="12" customFormat="false" ht="12.8" hidden="false" customHeight="false" outlineLevel="0" collapsed="false">
      <c r="A12" s="42" t="n">
        <v>9</v>
      </c>
      <c r="B12" s="42" t="s">
        <v>168</v>
      </c>
      <c r="C12" s="23" t="n">
        <v>14160</v>
      </c>
      <c r="D12" s="23" t="n">
        <f aca="false">C12*12</f>
        <v>169920</v>
      </c>
      <c r="E12" s="9" t="s">
        <v>101</v>
      </c>
      <c r="F12" s="43" t="n">
        <f aca="false">D12</f>
        <v>169920</v>
      </c>
      <c r="G12" s="33" t="s">
        <v>169</v>
      </c>
    </row>
    <row r="13" customFormat="false" ht="12.8" hidden="false" customHeight="false" outlineLevel="0" collapsed="false">
      <c r="A13" s="41"/>
      <c r="B13" s="41" t="s">
        <v>170</v>
      </c>
      <c r="C13" s="41"/>
      <c r="D13" s="41"/>
      <c r="E13" s="46"/>
      <c r="F13" s="46"/>
      <c r="G13" s="41"/>
    </row>
    <row r="14" customFormat="false" ht="12.8" hidden="false" customHeight="false" outlineLevel="0" collapsed="false">
      <c r="A14" s="42" t="n">
        <v>1</v>
      </c>
      <c r="B14" s="42" t="s">
        <v>171</v>
      </c>
      <c r="C14" s="23" t="n">
        <v>100000</v>
      </c>
      <c r="D14" s="23" t="n">
        <f aca="false">C14*12</f>
        <v>1200000</v>
      </c>
      <c r="E14" s="43" t="n">
        <f aca="false">D14*18%</f>
        <v>216000</v>
      </c>
      <c r="F14" s="43" t="n">
        <f aca="false">D14+E14</f>
        <v>1416000</v>
      </c>
      <c r="G14" s="33"/>
    </row>
    <row r="15" customFormat="false" ht="12.8" hidden="false" customHeight="false" outlineLevel="0" collapsed="false">
      <c r="A15" s="42" t="n">
        <v>2</v>
      </c>
      <c r="B15" s="42" t="s">
        <v>172</v>
      </c>
      <c r="C15" s="23" t="n">
        <v>100000</v>
      </c>
      <c r="D15" s="23" t="n">
        <f aca="false">C15*12</f>
        <v>1200000</v>
      </c>
      <c r="E15" s="43" t="n">
        <f aca="false">D15*18%</f>
        <v>216000</v>
      </c>
      <c r="F15" s="43" t="n">
        <f aca="false">D15+E15</f>
        <v>1416000</v>
      </c>
      <c r="G15" s="33" t="s">
        <v>157</v>
      </c>
    </row>
    <row r="16" customFormat="false" ht="12.8" hidden="false" customHeight="false" outlineLevel="0" collapsed="false">
      <c r="A16" s="42" t="n">
        <v>3</v>
      </c>
      <c r="B16" s="42" t="s">
        <v>173</v>
      </c>
      <c r="C16" s="23" t="n">
        <v>120000</v>
      </c>
      <c r="D16" s="23" t="n">
        <f aca="false">C16*12</f>
        <v>1440000</v>
      </c>
      <c r="E16" s="43" t="s">
        <v>101</v>
      </c>
      <c r="F16" s="43" t="n">
        <f aca="false">D16</f>
        <v>1440000</v>
      </c>
      <c r="G16" s="33" t="s">
        <v>169</v>
      </c>
    </row>
    <row r="17" customFormat="false" ht="12.8" hidden="false" customHeight="false" outlineLevel="0" collapsed="false">
      <c r="A17" s="41"/>
      <c r="B17" s="41" t="s">
        <v>174</v>
      </c>
      <c r="C17" s="41"/>
      <c r="D17" s="41"/>
      <c r="E17" s="46"/>
      <c r="F17" s="46"/>
      <c r="G17" s="41"/>
    </row>
    <row r="18" customFormat="false" ht="12.8" hidden="false" customHeight="false" outlineLevel="0" collapsed="false">
      <c r="A18" s="42" t="n">
        <v>1</v>
      </c>
      <c r="B18" s="42" t="s">
        <v>175</v>
      </c>
      <c r="C18" s="23" t="n">
        <v>0</v>
      </c>
      <c r="D18" s="23" t="n">
        <v>17500</v>
      </c>
      <c r="E18" s="9" t="s">
        <v>101</v>
      </c>
      <c r="F18" s="43" t="n">
        <f aca="false">D18</f>
        <v>17500</v>
      </c>
      <c r="G18" s="33" t="s">
        <v>176</v>
      </c>
    </row>
    <row r="19" customFormat="false" ht="12.8" hidden="false" customHeight="false" outlineLevel="0" collapsed="false">
      <c r="A19" s="42" t="n">
        <v>2</v>
      </c>
      <c r="B19" s="42" t="s">
        <v>177</v>
      </c>
      <c r="C19" s="23" t="n">
        <v>0</v>
      </c>
      <c r="D19" s="23" t="n">
        <v>19000</v>
      </c>
      <c r="E19" s="9" t="s">
        <v>101</v>
      </c>
      <c r="F19" s="43" t="n">
        <f aca="false">D19</f>
        <v>19000</v>
      </c>
      <c r="G19" s="33" t="s">
        <v>178</v>
      </c>
    </row>
    <row r="20" customFormat="false" ht="12.8" hidden="false" customHeight="false" outlineLevel="0" collapsed="false">
      <c r="A20" s="42" t="n">
        <v>3</v>
      </c>
      <c r="B20" s="42" t="s">
        <v>179</v>
      </c>
      <c r="C20" s="23" t="n">
        <v>665</v>
      </c>
      <c r="D20" s="23" t="n">
        <f aca="false">C20*12</f>
        <v>7980</v>
      </c>
      <c r="E20" s="9" t="s">
        <v>101</v>
      </c>
      <c r="F20" s="43" t="n">
        <f aca="false">D20</f>
        <v>7980</v>
      </c>
      <c r="G20" s="33" t="s">
        <v>180</v>
      </c>
    </row>
    <row r="21" customFormat="false" ht="12.8" hidden="false" customHeight="false" outlineLevel="0" collapsed="false">
      <c r="A21" s="42" t="n">
        <v>4</v>
      </c>
      <c r="B21" s="42" t="s">
        <v>181</v>
      </c>
      <c r="C21" s="23" t="n">
        <v>6000</v>
      </c>
      <c r="D21" s="23" t="n">
        <f aca="false">C21*12</f>
        <v>72000</v>
      </c>
      <c r="E21" s="43" t="n">
        <f aca="false">D21*18%</f>
        <v>12960</v>
      </c>
      <c r="F21" s="43" t="n">
        <f aca="false">D21+E21</f>
        <v>84960</v>
      </c>
      <c r="G21" s="33" t="s">
        <v>182</v>
      </c>
    </row>
    <row r="22" customFormat="false" ht="12.8" hidden="false" customHeight="false" outlineLevel="0" collapsed="false">
      <c r="A22" s="41"/>
      <c r="B22" s="41" t="s">
        <v>183</v>
      </c>
      <c r="C22" s="41"/>
      <c r="D22" s="41"/>
      <c r="E22" s="46"/>
      <c r="F22" s="46"/>
      <c r="G22" s="41"/>
    </row>
    <row r="23" customFormat="false" ht="12.8" hidden="false" customHeight="false" outlineLevel="0" collapsed="false">
      <c r="A23" s="47" t="n">
        <v>1</v>
      </c>
      <c r="B23" s="48" t="s">
        <v>184</v>
      </c>
      <c r="C23" s="23" t="n">
        <v>20000</v>
      </c>
      <c r="D23" s="23" t="n">
        <f aca="false">C23*12</f>
        <v>240000</v>
      </c>
      <c r="E23" s="9" t="s">
        <v>101</v>
      </c>
      <c r="F23" s="43" t="n">
        <f aca="false">D23</f>
        <v>240000</v>
      </c>
      <c r="G23" s="49" t="s">
        <v>185</v>
      </c>
    </row>
    <row r="24" customFormat="false" ht="12.8" hidden="false" customHeight="false" outlineLevel="0" collapsed="false">
      <c r="A24" s="1" t="n">
        <v>2</v>
      </c>
      <c r="B24" s="48" t="s">
        <v>186</v>
      </c>
      <c r="C24" s="23" t="n">
        <v>13500</v>
      </c>
      <c r="D24" s="23" t="n">
        <f aca="false">C24*12</f>
        <v>162000</v>
      </c>
      <c r="E24" s="9" t="s">
        <v>101</v>
      </c>
      <c r="F24" s="43" t="n">
        <f aca="false">D24</f>
        <v>162000</v>
      </c>
      <c r="G24" s="33" t="s">
        <v>187</v>
      </c>
    </row>
    <row r="25" customFormat="false" ht="12.8" hidden="false" customHeight="false" outlineLevel="0" collapsed="false">
      <c r="A25" s="42" t="n">
        <v>3</v>
      </c>
      <c r="B25" s="42" t="s">
        <v>188</v>
      </c>
      <c r="C25" s="23" t="n">
        <v>13500</v>
      </c>
      <c r="D25" s="23" t="n">
        <f aca="false">C25*12</f>
        <v>162000</v>
      </c>
      <c r="E25" s="9" t="s">
        <v>101</v>
      </c>
      <c r="F25" s="43" t="n">
        <f aca="false">D25</f>
        <v>162000</v>
      </c>
      <c r="G25" s="33" t="s">
        <v>189</v>
      </c>
    </row>
    <row r="26" customFormat="false" ht="12.8" hidden="false" customHeight="false" outlineLevel="0" collapsed="false">
      <c r="A26" s="42" t="n">
        <v>4</v>
      </c>
      <c r="B26" s="42" t="s">
        <v>190</v>
      </c>
      <c r="C26" s="23" t="n">
        <v>7080</v>
      </c>
      <c r="D26" s="23" t="n">
        <f aca="false">C26*12</f>
        <v>84960</v>
      </c>
      <c r="E26" s="43" t="n">
        <f aca="false">D26*18%</f>
        <v>15292.8</v>
      </c>
      <c r="F26" s="43" t="n">
        <f aca="false">D26+E26</f>
        <v>100252.8</v>
      </c>
      <c r="G26" s="33" t="s">
        <v>191</v>
      </c>
    </row>
    <row r="27" customFormat="false" ht="12.8" hidden="false" customHeight="false" outlineLevel="0" collapsed="false">
      <c r="A27" s="42" t="n">
        <v>5</v>
      </c>
      <c r="B27" s="6" t="s">
        <v>192</v>
      </c>
      <c r="C27" s="23" t="n">
        <v>6900</v>
      </c>
      <c r="D27" s="23" t="n">
        <f aca="false">C27*12</f>
        <v>82800</v>
      </c>
      <c r="E27" s="43" t="n">
        <f aca="false">D27*18%</f>
        <v>14904</v>
      </c>
      <c r="F27" s="43" t="n">
        <f aca="false">D27+E27</f>
        <v>97704</v>
      </c>
      <c r="G27" s="33" t="s">
        <v>193</v>
      </c>
    </row>
    <row r="28" customFormat="false" ht="12.8" hidden="false" customHeight="false" outlineLevel="0" collapsed="false">
      <c r="A28" s="42" t="n">
        <v>6</v>
      </c>
      <c r="B28" s="42" t="s">
        <v>194</v>
      </c>
      <c r="C28" s="23" t="n">
        <v>7700</v>
      </c>
      <c r="D28" s="23" t="n">
        <f aca="false">C28*12</f>
        <v>92400</v>
      </c>
      <c r="E28" s="9" t="s">
        <v>101</v>
      </c>
      <c r="F28" s="43" t="n">
        <f aca="false">D28</f>
        <v>92400</v>
      </c>
      <c r="G28" s="33" t="s">
        <v>195</v>
      </c>
    </row>
    <row r="29" customFormat="false" ht="12.8" hidden="false" customHeight="false" outlineLevel="0" collapsed="false">
      <c r="A29" s="41"/>
      <c r="B29" s="41" t="s">
        <v>196</v>
      </c>
      <c r="C29" s="41"/>
      <c r="D29" s="41"/>
      <c r="E29" s="41"/>
      <c r="F29" s="41"/>
      <c r="G29" s="41"/>
    </row>
    <row r="30" customFormat="false" ht="12.8" hidden="false" customHeight="false" outlineLevel="0" collapsed="false">
      <c r="A30" s="42" t="n">
        <v>1</v>
      </c>
      <c r="B30" s="48" t="s">
        <v>197</v>
      </c>
      <c r="C30" s="23" t="n">
        <v>50000</v>
      </c>
      <c r="D30" s="23" t="n">
        <f aca="false">C30*12</f>
        <v>600000</v>
      </c>
      <c r="E30" s="43" t="n">
        <f aca="false">D30*18%</f>
        <v>108000</v>
      </c>
      <c r="F30" s="43" t="n">
        <f aca="false">D30+E30</f>
        <v>708000</v>
      </c>
      <c r="G30" s="33"/>
    </row>
    <row r="31" customFormat="false" ht="12.8" hidden="false" customHeight="false" outlineLevel="0" collapsed="false">
      <c r="A31" s="41"/>
      <c r="B31" s="41" t="s">
        <v>198</v>
      </c>
      <c r="C31" s="41"/>
      <c r="D31" s="41"/>
      <c r="E31" s="46"/>
      <c r="F31" s="46"/>
      <c r="G31" s="41"/>
    </row>
    <row r="32" customFormat="false" ht="12.8" hidden="false" customHeight="false" outlineLevel="0" collapsed="false">
      <c r="A32" s="42" t="n">
        <v>1</v>
      </c>
      <c r="B32" s="42" t="s">
        <v>199</v>
      </c>
      <c r="C32" s="23" t="n">
        <v>42000</v>
      </c>
      <c r="D32" s="23" t="n">
        <f aca="false">C32*12</f>
        <v>504000</v>
      </c>
      <c r="E32" s="9" t="s">
        <v>200</v>
      </c>
      <c r="F32" s="43" t="n">
        <f aca="false">D32</f>
        <v>504000</v>
      </c>
      <c r="G32" s="33" t="s">
        <v>167</v>
      </c>
    </row>
    <row r="33" customFormat="false" ht="17.35" hidden="false" customHeight="false" outlineLevel="0" collapsed="false">
      <c r="A33" s="15" t="s">
        <v>102</v>
      </c>
      <c r="B33" s="15" t="s">
        <v>179</v>
      </c>
      <c r="C33" s="15"/>
      <c r="D33" s="29" t="n">
        <f aca="false">SUM(D4:D32)</f>
        <v>9512000</v>
      </c>
      <c r="E33" s="16"/>
      <c r="F33" s="16" t="n">
        <f aca="false">SUM(F4:F32)</f>
        <v>10095156.8</v>
      </c>
      <c r="G33" s="42"/>
    </row>
  </sheetData>
  <mergeCells count="2">
    <mergeCell ref="A1:G1"/>
    <mergeCell ref="A33:C33"/>
  </mergeCells>
  <hyperlinks>
    <hyperlink ref="G4" r:id="rId1" display="Contabo"/>
    <hyperlink ref="G5" r:id="rId2" display="Canonical"/>
    <hyperlink ref="G6" r:id="rId3" display="ERPNext"/>
    <hyperlink ref="G7" r:id="rId4" display="Mithranjali"/>
    <hyperlink ref="G8" r:id="rId5" display="NextCloud"/>
    <hyperlink ref="G9" r:id="rId6" display="phpList"/>
    <hyperlink ref="G10" r:id="rId7" display="Zabbix"/>
    <hyperlink ref="G11" r:id="rId8" display="Open Street Map"/>
    <hyperlink ref="G12" r:id="rId9" display="Metabase"/>
    <hyperlink ref="G15" r:id="rId10" display="ERPNext"/>
    <hyperlink ref="G16" r:id="rId11" display="Metabase"/>
    <hyperlink ref="G18" r:id="rId12" display="MonsterInsights"/>
    <hyperlink ref="G19" r:id="rId13" display="YoastSEO"/>
    <hyperlink ref="G20" r:id="rId14" display="DiiB"/>
    <hyperlink ref="G21" r:id="rId15" display="Credible Content Writing"/>
    <hyperlink ref="G23" r:id="rId16" display="osTicket"/>
    <hyperlink ref="G24" r:id="rId17" display="Fastly"/>
    <hyperlink ref="G25" r:id="rId18" display="Greylog"/>
    <hyperlink ref="G26" r:id="rId19" display="Servetel"/>
    <hyperlink ref="G27" r:id="rId20" display="Textlocal"/>
    <hyperlink ref="G28" r:id="rId21" display="Rudder"/>
    <hyperlink ref="G32" r:id="rId22" display="Open Street Map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7" activeCellId="0" sqref="F1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41.07"/>
    <col collapsed="false" customWidth="true" hidden="false" outlineLevel="0" max="3" min="3" style="1" width="15.48"/>
    <col collapsed="false" customWidth="true" hidden="false" outlineLevel="0" max="4" min="4" style="1" width="17.7"/>
  </cols>
  <sheetData>
    <row r="1" customFormat="false" ht="12.8" hidden="false" customHeight="false" outlineLevel="0" collapsed="false">
      <c r="A1" s="34" t="s">
        <v>201</v>
      </c>
      <c r="B1" s="34"/>
      <c r="C1" s="34"/>
      <c r="D1" s="34"/>
    </row>
    <row r="2" customFormat="false" ht="12.8" hidden="false" customHeight="false" outlineLevel="0" collapsed="false">
      <c r="A2" s="11" t="s">
        <v>202</v>
      </c>
      <c r="B2" s="50" t="s">
        <v>203</v>
      </c>
      <c r="C2" s="11" t="s">
        <v>149</v>
      </c>
      <c r="D2" s="11" t="s">
        <v>204</v>
      </c>
    </row>
    <row r="3" customFormat="false" ht="12.8" hidden="false" customHeight="false" outlineLevel="0" collapsed="false">
      <c r="A3" s="51" t="s">
        <v>205</v>
      </c>
      <c r="B3" s="52" t="n">
        <v>2</v>
      </c>
      <c r="C3" s="53" t="n">
        <v>15000</v>
      </c>
      <c r="D3" s="53" t="n">
        <f aca="false">B3*C3</f>
        <v>30000</v>
      </c>
    </row>
    <row r="4" customFormat="false" ht="12.8" hidden="false" customHeight="false" outlineLevel="0" collapsed="false">
      <c r="A4" s="51" t="s">
        <v>206</v>
      </c>
      <c r="B4" s="52" t="n">
        <v>2</v>
      </c>
      <c r="C4" s="53" t="n">
        <v>15000</v>
      </c>
      <c r="D4" s="53" t="n">
        <f aca="false">B4*C4</f>
        <v>30000</v>
      </c>
    </row>
    <row r="5" customFormat="false" ht="12.8" hidden="false" customHeight="false" outlineLevel="0" collapsed="false">
      <c r="A5" s="51" t="s">
        <v>207</v>
      </c>
      <c r="B5" s="52" t="n">
        <v>2</v>
      </c>
      <c r="C5" s="53" t="n">
        <v>15000</v>
      </c>
      <c r="D5" s="53" t="n">
        <f aca="false">B5*C5</f>
        <v>30000</v>
      </c>
    </row>
    <row r="6" customFormat="false" ht="12.8" hidden="false" customHeight="false" outlineLevel="0" collapsed="false">
      <c r="A6" s="54" t="s">
        <v>208</v>
      </c>
      <c r="B6" s="52" t="n">
        <v>2</v>
      </c>
      <c r="C6" s="53" t="n">
        <v>15000</v>
      </c>
      <c r="D6" s="53" t="n">
        <f aca="false">B6*C6</f>
        <v>30000</v>
      </c>
    </row>
    <row r="7" customFormat="false" ht="12.8" hidden="false" customHeight="false" outlineLevel="0" collapsed="false">
      <c r="A7" s="54" t="s">
        <v>209</v>
      </c>
      <c r="B7" s="52" t="n">
        <v>2</v>
      </c>
      <c r="C7" s="53" t="n">
        <v>15000</v>
      </c>
      <c r="D7" s="53" t="n">
        <f aca="false">B7*C7</f>
        <v>30000</v>
      </c>
    </row>
    <row r="8" customFormat="false" ht="17.35" hidden="false" customHeight="false" outlineLevel="0" collapsed="false">
      <c r="A8" s="55" t="s">
        <v>102</v>
      </c>
      <c r="B8" s="56" t="n">
        <f aca="false">SUM(B3:B7)</f>
        <v>10</v>
      </c>
      <c r="C8" s="57" t="n">
        <f aca="false">SUM(C3:C7)</f>
        <v>75000</v>
      </c>
      <c r="D8" s="57" t="n">
        <f aca="false">SUM(D3:D7)</f>
        <v>150000</v>
      </c>
    </row>
    <row r="9" customFormat="false" ht="12.8" hidden="false" customHeight="false" outlineLevel="0" collapsed="false">
      <c r="A9" s="58"/>
      <c r="B9" s="58"/>
      <c r="C9" s="58"/>
      <c r="D9" s="58"/>
    </row>
  </sheetData>
  <mergeCells count="2">
    <mergeCell ref="A1:D1"/>
    <mergeCell ref="A9:D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3" activeCellId="0" sqref="F1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41.07"/>
    <col collapsed="false" customWidth="true" hidden="false" outlineLevel="0" max="3" min="3" style="1" width="15.48"/>
    <col collapsed="false" customWidth="true" hidden="false" outlineLevel="0" max="4" min="4" style="1" width="17.7"/>
    <col collapsed="false" customWidth="true" hidden="false" outlineLevel="0" max="5" min="5" style="1" width="18.13"/>
  </cols>
  <sheetData>
    <row r="1" customFormat="false" ht="12.8" hidden="false" customHeight="false" outlineLevel="0" collapsed="false">
      <c r="A1" s="34" t="s">
        <v>210</v>
      </c>
      <c r="B1" s="34"/>
      <c r="C1" s="34"/>
      <c r="D1" s="34"/>
      <c r="E1" s="34"/>
    </row>
    <row r="2" customFormat="false" ht="12.8" hidden="false" customHeight="false" outlineLevel="0" collapsed="false">
      <c r="A2" s="11" t="s">
        <v>202</v>
      </c>
      <c r="B2" s="50" t="s">
        <v>203</v>
      </c>
      <c r="C2" s="11" t="s">
        <v>149</v>
      </c>
      <c r="D2" s="11" t="s">
        <v>204</v>
      </c>
      <c r="E2" s="11" t="s">
        <v>211</v>
      </c>
    </row>
    <row r="3" customFormat="false" ht="12.8" hidden="false" customHeight="false" outlineLevel="0" collapsed="false">
      <c r="A3" s="51" t="s">
        <v>205</v>
      </c>
      <c r="B3" s="52" t="n">
        <v>7</v>
      </c>
      <c r="C3" s="53" t="n">
        <v>15000</v>
      </c>
      <c r="D3" s="53" t="n">
        <f aca="false">B3*C3</f>
        <v>105000</v>
      </c>
      <c r="E3" s="53" t="n">
        <f aca="false">D3*2</f>
        <v>210000</v>
      </c>
    </row>
    <row r="4" customFormat="false" ht="12.8" hidden="false" customHeight="false" outlineLevel="0" collapsed="false">
      <c r="A4" s="51" t="s">
        <v>206</v>
      </c>
      <c r="B4" s="52" t="n">
        <v>7</v>
      </c>
      <c r="C4" s="53" t="n">
        <v>15000</v>
      </c>
      <c r="D4" s="53" t="n">
        <f aca="false">B4*C4</f>
        <v>105000</v>
      </c>
      <c r="E4" s="53" t="n">
        <f aca="false">D4*2</f>
        <v>210000</v>
      </c>
    </row>
    <row r="5" customFormat="false" ht="12.8" hidden="false" customHeight="false" outlineLevel="0" collapsed="false">
      <c r="A5" s="51" t="s">
        <v>207</v>
      </c>
      <c r="B5" s="52" t="n">
        <v>7</v>
      </c>
      <c r="C5" s="53" t="n">
        <v>15000</v>
      </c>
      <c r="D5" s="53" t="n">
        <f aca="false">B5*C5</f>
        <v>105000</v>
      </c>
      <c r="E5" s="53" t="n">
        <f aca="false">D5*2</f>
        <v>210000</v>
      </c>
    </row>
    <row r="6" customFormat="false" ht="12.8" hidden="false" customHeight="false" outlineLevel="0" collapsed="false">
      <c r="A6" s="54" t="s">
        <v>208</v>
      </c>
      <c r="B6" s="52" t="n">
        <v>2</v>
      </c>
      <c r="C6" s="53" t="n">
        <v>15000</v>
      </c>
      <c r="D6" s="53" t="n">
        <f aca="false">B6*C6</f>
        <v>30000</v>
      </c>
      <c r="E6" s="53" t="n">
        <f aca="false">D6*2</f>
        <v>60000</v>
      </c>
    </row>
    <row r="7" customFormat="false" ht="12.8" hidden="false" customHeight="false" outlineLevel="0" collapsed="false">
      <c r="A7" s="54" t="s">
        <v>209</v>
      </c>
      <c r="B7" s="52" t="n">
        <v>2</v>
      </c>
      <c r="C7" s="53" t="n">
        <v>15000</v>
      </c>
      <c r="D7" s="53" t="n">
        <f aca="false">B7*C7</f>
        <v>30000</v>
      </c>
      <c r="E7" s="53" t="n">
        <f aca="false">D7*2</f>
        <v>60000</v>
      </c>
    </row>
    <row r="8" customFormat="false" ht="17.35" hidden="false" customHeight="false" outlineLevel="0" collapsed="false">
      <c r="A8" s="55" t="s">
        <v>102</v>
      </c>
      <c r="B8" s="56" t="n">
        <f aca="false">SUM(B3:B7)</f>
        <v>25</v>
      </c>
      <c r="C8" s="57" t="n">
        <f aca="false">SUM(C3:C7)</f>
        <v>75000</v>
      </c>
      <c r="D8" s="57" t="n">
        <f aca="false">SUM(D3:D7)</f>
        <v>375000</v>
      </c>
      <c r="E8" s="57" t="n">
        <f aca="false">SUM(E3:E7)</f>
        <v>750000</v>
      </c>
    </row>
    <row r="9" customFormat="false" ht="12.8" hidden="false" customHeight="false" outlineLevel="0" collapsed="false">
      <c r="A9" s="58"/>
      <c r="B9" s="58"/>
      <c r="C9" s="58"/>
      <c r="D9" s="58"/>
      <c r="E9" s="58"/>
    </row>
  </sheetData>
  <mergeCells count="2">
    <mergeCell ref="A1:E1"/>
    <mergeCell ref="A9:E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3549</TotalTime>
  <Application>LibreOffice/7.5.1.2$Linux_X86_64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2023-03-26T16:07:05Z</dcterms:created>
  <dc:creator/>
  <dc:description/>
  <dc:language>en-IN</dc:language>
  <cp:lastModifiedBy/>
  <dcterms:modified xsi:type="dcterms:W3CDTF">2024-02-08T12:31:28Z</dcterms:modified>
  <cp:revision>721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